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911"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fn.SINGLE" hidden="1">#NAME?</definedName>
    <definedName name="boq_type">#REF!</definedName>
    <definedName name="boq_version" localSheetId="0">'[1]Config'!$C$2:$C$3</definedName>
    <definedName name="boq_version">'[2]Config'!$C$2:$C$3</definedName>
    <definedName name="conversion_type" localSheetId="0">'[1]Config'!$E$2:$E$3</definedName>
    <definedName name="conversion_type">'[2]Config'!$E$2:$E$3</definedName>
    <definedName name="cstvat">#REF!</definedName>
    <definedName name="currency_name" localSheetId="0">'[1]Config'!$F$2:$F$8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'[3]PRICE BID'!#REF!</definedName>
    <definedName name="option9">'[3]PRICE BID'!#REF!</definedName>
    <definedName name="other_boq" localSheetId="0">'[1]Config'!$G$2:$G$5</definedName>
    <definedName name="other_boq">'[2]Config'!$G$2:$G$5</definedName>
    <definedName name="_xlnm.Print_Area" localSheetId="0">'BoQ1'!$A$1:$BC$64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<sst xmlns="http://schemas.openxmlformats.org/spreadsheetml/2006/main" count="337" uniqueCount="104">
  <si>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</si>
  <si>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</si>
  <si>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</si>
  <si>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</si>
  <si>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</si>
  <si>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</si>
  <si>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</si>
  <si>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</si>
  <si>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</si>
  <si>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</si>
  <si>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</si>
  <si>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</si>
  <si>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</si>
  <si>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</si>
  <si>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</si>
  <si>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</si>
  <si>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</si>
  <si>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</si>
  <si>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</si>
  <si>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</si>
  <si>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</si>
  <si>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</si>
  <si>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</si>
  <si>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</si>
  <si>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</si>
  <si>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</si>
  <si>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</si>
  <si>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</si>
  <si>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</si>
  <si>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</si>
  <si>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</si>
  <si>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</si>
  <si>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</si>
  <si>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</si>
  <si>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</si>
  <si>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</si>
  <si>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</si>
  <si>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</si>
  <si>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</si>
  <si>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</si>
  <si>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</si>
  <si>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</si>
  <si>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</si>
  <si>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</si>
  <si>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</si>
  <si>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</si>
  <si>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</si>
  <si>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</si>
  <si>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</si>
  <si>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Nominal concrete 1:3:6 or richer mix (i/c equivalent design mix)</t>
  </si>
  <si>
    <t>kg</t>
  </si>
  <si>
    <t>New work (Two or more coats applied @ 1.43 ltr/10 sqm over and including priming coat of exterior primer applied @ 2.20 kg/10 sqm)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</si>
  <si>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</si>
  <si>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</si>
  <si>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</si>
  <si>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CEMENT CONCRETE (CAST IN SITU)</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</si>
  <si>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</si>
  <si>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</si>
  <si>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</si>
  <si>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</si>
  <si>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ROOFING</t>
  </si>
  <si>
    <t>FINISHING</t>
  </si>
  <si>
    <t>Finishing walls with Premium Acrylic Smooth exterior paint with Silicone additives of required shade:</t>
  </si>
  <si>
    <t>Painting with synthetic enamel paint of approved brand and manufacture to give an even shade :</t>
  </si>
  <si>
    <t>REPAIRS TO BUILDING</t>
  </si>
  <si>
    <t>Float glass panes of nominal thickness 4 mm (weight not less than 10kg/sqm)</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</si>
  <si>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</si>
  <si>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Hacking of CC flooring including cleaning for surface etc. complete as per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</si>
  <si>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</si>
  <si>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</si>
  <si>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</si>
  <si>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WATER SUPPLY</t>
  </si>
  <si>
    <t>Making chases up to 7.5x7.5 cm in walls including making good and finishing with matching surface after housing G.I. pipe etc.</t>
  </si>
  <si>
    <t>WATER PROOFING</t>
  </si>
  <si>
    <t>NEW TECHNOLOGIES AND MATERIALS</t>
  </si>
  <si>
    <t>Providing, mixing and applying bonding coat of approved adhesive on chipped portion of RCC as per  specifications and direction of Engineer-In-charge complete in all respect.</t>
  </si>
  <si>
    <t>MINOR CIVIL MAINTENANCE WORK:</t>
  </si>
  <si>
    <t>1:1½:3 (1 cement : 1½ coarse sand (zone-III) derived from natural sources : 3 graded stone aggregate 20 mm nominal size derived from natural sources).</t>
  </si>
  <si>
    <t>Centering and shuttering including strutting, propping etc. and removal of form work for :</t>
  </si>
  <si>
    <t>Columns, piers, abutments, pillars, posts and struts</t>
  </si>
  <si>
    <t>15 mm cement plaster 1:3 (1 cement: 3 coarse sand) finished with a floating coat of neat cement on the rough side of single or half brick wall.</t>
  </si>
  <si>
    <t>Renewing glass panes, with putty and nails wherever necessary including racking out the old putty:</t>
  </si>
  <si>
    <t>Dismantling C.I. or asbestos rain water pipe with fittings and clamps including stacking the material within 50 metres lead :</t>
  </si>
  <si>
    <t>150 mm dia pipe</t>
  </si>
  <si>
    <t>Dismantling aluminium/ Gypsum partitions, doors, windows, fixed glazing and false ceiling including disposal of unserviceable material and stacking of serviceable material with in 50 meters lead as directed by Engineer-in-charge.</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</si>
  <si>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t>
  </si>
  <si>
    <t>With average thickness of 120 mm and minimum thickness at khurra as 65 mm.</t>
  </si>
  <si>
    <t>SBR Polymer (@10% of cement weight) modified cementitious bond coat @ 2.2 kg cement per sqm of surface area mixed with specified proportion of approved polymer</t>
  </si>
  <si>
    <t xml:space="preserve">Providing and fixing on wall face unplasticised Rigid PVC rain water pipes conforming to IS : 13592 Type A, including jointing with seal ring conforming to IS : 5382, leaving 10 mm gap for thermal expansion, (i) Single socketed pipes. 200 mm diameter      </t>
  </si>
  <si>
    <t xml:space="preserve">Providing and fixing on wall face unplasticised - PVC moulded fittings/ accessories for unplasticised Rigid PVC rain water pipes conforming to IS : 13592 Type A, including jointing with seal ring conforming to IS : 5382, leaving 10 mm gap for thermal expansion Coupler 200 mm.           </t>
  </si>
  <si>
    <t xml:space="preserve">Providing and fixing on wall face unplasticised - PVC moulded fittings/ accessories for unplasticised Rigid PVC rain water pipes conforming to IS : 13592 Type A, including jointing with seal ring conforming to IS : 5382, leaving 10 mm gap for thermal expansion. 
Shoe (Plain) 200 mm Shoe      </t>
  </si>
  <si>
    <t xml:space="preserve">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 200 mm      </t>
  </si>
  <si>
    <t xml:space="preserve">Supplying and fixing Plain ridge  of  HI-Rib profiled external sheets manufactured out of 0.50 mm TCT SMP coated Galvalume steel (150 GSM Zinc aluminum alloy coating mass total of both sides,AZ-150 as per as 1397) having 550 Mpa yield strength. This shall be fixed by means of self- drilling, self- stitching screws (12-14x20) with EPDM nylon washer etc.     </t>
  </si>
  <si>
    <t xml:space="preserve">Supplying and fixing Eave Gutter  of  HI-Rib profiled external sheets manufactured out of 0.50 mm TCT SMP coated Galvalume steel (150 GSM Zinc aluminum alloy coating mass total of both sides,AZ-150 as per as 1397) having 550 Mpa yield strength. This shall be fixed by means of self- drilling, self- stitching screws (12-14x20) with EPDM nylon washer etc.     </t>
  </si>
  <si>
    <t xml:space="preserve">Supplying and fixing U flashing  of  HI-Rib profiled external sheets manufactured out of 0.50 mm TCT SMP coated Galvalume steel (150 GSM Zinc aluminum alloy coating mass total of both sides,AZ-150 as per as 1397) having 550 Mpa yield strength. This shall be fixed by means of self- drilling, self- stitching screws (12-14x20) with EPDM nylon washer etc.     </t>
  </si>
  <si>
    <t xml:space="preserve">Supplying and fixing Gutter cap  of  HI-Rib profiled external sheets manufactured out of 0.50 mm TCT SMP coated Galvalume steel (150 GSM Zinc aluminum alloy coating mass total of both sides,AZ-150 as per as 1397) having 550 Mpa yield strength. This shall be fixed by means of self- drilling, self- stitching screws (12-14x20) with EPDM nylon washer etc.     </t>
  </si>
  <si>
    <t xml:space="preserve">Providing and fixing 3 mm thick transparent Acrylic sheet , with suitable screws for Acrylic sheet in ceiling , walls etc. complete (frame work to be paid separately)  3 mm thick transparent Acrylic sheet.      </t>
  </si>
  <si>
    <t xml:space="preserve">Supplying and fixing single skin insulated Roofing system comprising of Hi- Rib profiled external sheets manufactured out of  0.5mm TCT SMP coated galvalume steel ( 150 GSM Zinc aluminum alloy coating mass total of both side, AZ-150 as per as 1397 ) having 550 Mpa yield strength . The sheets shall have 1000.1020 mm cover width, 28-30mm high crests at 200-250 mm wide pan with special male / female using 3 small ribs. The inner sheets shall be not change. inner sheet already fix on roof. The inner sheets shall be not change. inner sheet already fix on roof. The sub- grits of size 50mm x 50mm x 50mm manufactured out of 1.6mm G.I. “z” shape would be fixed to inner sheeting face side at purlin location by means of Galvanized polymer coated self drilling, self tapping fasteners thru the crest. The outer sheets shall be fixed glass wool insulation of (24 kg – density) wrapped in black polythene shall be fixed in the cavity between two sheets. The sheets shall be supplied in custom lengths    </t>
  </si>
  <si>
    <t>mtr</t>
  </si>
  <si>
    <t>rmt</t>
  </si>
  <si>
    <t>mt</t>
  </si>
  <si>
    <t>Name of Work: Roof sheeting and waterproofing works in workshop-1 and workshop-2 of academic area of IIT Kanpur</t>
  </si>
  <si>
    <t>Tender Inviting Authority: Dean of Infrastructure and Planning, IIT Kanpur</t>
  </si>
  <si>
    <t xml:space="preserve">NIT No: Civil/10/05/2023-1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</si>
</sst>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_ ;_ * \-#,##0_ ;_ * &quot;-&quot;??_ ;_ @_ "/>
  </numFmts>
  <fonts count="61">
    <font>
      <sz val="11"/>
      <color indexed="8"/>
      <name val="Calibri"/>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color indexed="8"/>
      <name val="Calibri"/>
      <family val="2"/>
    </font>
    <font>
      <b/>
      <sz val="1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right style="thin"/>
      <top style="thin"/>
      <bottom/>
    </border>
    <border>
      <left/>
      <right style="thin">
        <color indexed="8"/>
      </right>
      <top style="thin">
        <color indexed="8"/>
      </top>
      <bottom/>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top/>
      <bottom/>
    </border>
    <border>
      <left/>
      <right/>
      <top/>
      <bottom style="thin">
        <color indexed="8"/>
      </bottom>
    </border>
    <border>
      <left style="thin"/>
      <right style="thin"/>
      <top style="thin"/>
      <bottom style="thin"/>
    </border>
    <border>
      <left/>
      <right/>
      <top style="thin">
        <color indexed="8"/>
      </top>
      <bottom/>
    </border>
    <border>
      <left style="thin"/>
      <right/>
      <top style="thin"/>
      <bottom/>
    </border>
    <border>
      <left/>
      <right style="thin"/>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6">
    <xf numFmtId="0" fontId="0" fillId="0" borderId="0" xfId="0" applyAlignment="1">
      <alignment/>
    </xf>
    <xf numFmtId="0" fontId="0" fillId="0" borderId="0" xfId="56">
      <alignment/>
      <protection/>
    </xf>
    <xf numFmtId="0" fontId="1" fillId="0" borderId="0" xfId="59">
      <alignment/>
      <protection/>
    </xf>
    <xf numFmtId="0" fontId="2" fillId="0" borderId="0" xfId="56" applyFont="1">
      <alignment/>
      <protection/>
    </xf>
    <xf numFmtId="0" fontId="4" fillId="0" borderId="0" xfId="56" applyFont="1" applyAlignment="1">
      <alignment vertical="center"/>
      <protection/>
    </xf>
    <xf numFmtId="0" fontId="5" fillId="0" borderId="0" xfId="56" applyFont="1" applyAlignment="1" applyProtection="1">
      <alignment vertical="center"/>
      <protection locked="0"/>
    </xf>
    <xf numFmtId="0" fontId="5" fillId="0" borderId="0" xfId="56" applyFont="1" applyAlignment="1">
      <alignment vertical="center"/>
      <protection/>
    </xf>
    <xf numFmtId="0" fontId="6" fillId="0" borderId="0" xfId="59" applyFont="1" applyAlignment="1">
      <alignment horizontal="center" vertical="center"/>
      <protection/>
    </xf>
    <xf numFmtId="0" fontId="7" fillId="0" borderId="0" xfId="56" applyFont="1" applyAlignment="1">
      <alignment vertical="center"/>
      <protection/>
    </xf>
    <xf numFmtId="0" fontId="9" fillId="0" borderId="0" xfId="56" applyFont="1" applyAlignment="1">
      <alignment horizontal="left"/>
      <protection/>
    </xf>
    <xf numFmtId="0" fontId="10" fillId="0" borderId="0" xfId="56" applyFont="1" applyAlignment="1">
      <alignment horizontal="left"/>
      <protection/>
    </xf>
    <xf numFmtId="0" fontId="4" fillId="0" borderId="0" xfId="56" applyFont="1" applyAlignment="1" applyProtection="1">
      <alignment vertical="center"/>
      <protection locked="0"/>
    </xf>
    <xf numFmtId="0" fontId="7" fillId="0" borderId="10" xfId="56" applyFont="1" applyBorder="1" applyAlignment="1">
      <alignment horizontal="center" vertical="top" wrapText="1"/>
      <protection/>
    </xf>
    <xf numFmtId="0" fontId="4" fillId="0" borderId="0" xfId="56" applyFont="1">
      <alignment/>
      <protection/>
    </xf>
    <xf numFmtId="0" fontId="5" fillId="0" borderId="0" xfId="56" applyFont="1">
      <alignment/>
      <protection/>
    </xf>
    <xf numFmtId="0" fontId="7" fillId="0" borderId="11" xfId="59" applyFont="1" applyBorder="1" applyAlignment="1">
      <alignment horizontal="center" vertical="top" wrapText="1"/>
      <protection/>
    </xf>
    <xf numFmtId="0" fontId="13" fillId="0" borderId="10" xfId="59" applyFont="1" applyBorder="1" applyAlignment="1">
      <alignment vertical="top" wrapText="1"/>
      <protection/>
    </xf>
    <xf numFmtId="0" fontId="4" fillId="0" borderId="0" xfId="56" applyFont="1" applyAlignment="1">
      <alignment vertical="top"/>
      <protection/>
    </xf>
    <xf numFmtId="0" fontId="5" fillId="0" borderId="0" xfId="56" applyFont="1" applyAlignment="1">
      <alignment vertical="top"/>
      <protection/>
    </xf>
    <xf numFmtId="0" fontId="7" fillId="0" borderId="12" xfId="59" applyFont="1" applyBorder="1" applyAlignment="1">
      <alignment horizontal="left" vertical="top"/>
      <protection/>
    </xf>
    <xf numFmtId="0" fontId="7" fillId="0" borderId="13" xfId="59" applyFont="1" applyBorder="1" applyAlignment="1">
      <alignment horizontal="left" vertical="top"/>
      <protection/>
    </xf>
    <xf numFmtId="0" fontId="7" fillId="0" borderId="14" xfId="59" applyFont="1" applyBorder="1" applyAlignment="1">
      <alignment horizontal="left" vertical="top"/>
      <protection/>
    </xf>
    <xf numFmtId="0" fontId="15" fillId="0" borderId="11" xfId="56" applyFont="1" applyBorder="1" applyAlignment="1">
      <alignment vertical="top"/>
      <protection/>
    </xf>
    <xf numFmtId="0" fontId="15" fillId="0" borderId="10" xfId="59" applyFont="1" applyBorder="1" applyAlignment="1">
      <alignment vertical="top"/>
      <protection/>
    </xf>
    <xf numFmtId="0" fontId="4" fillId="0" borderId="10" xfId="56" applyFont="1" applyBorder="1" applyAlignment="1">
      <alignment vertical="top"/>
      <protection/>
    </xf>
    <xf numFmtId="0" fontId="12" fillId="0" borderId="10" xfId="59" applyFont="1" applyBorder="1" applyAlignment="1" applyProtection="1">
      <alignment vertical="center" wrapText="1"/>
      <protection locked="0"/>
    </xf>
    <xf numFmtId="0" fontId="12" fillId="0" borderId="10" xfId="66" applyNumberFormat="1" applyFont="1" applyFill="1" applyBorder="1" applyAlignment="1" applyProtection="1">
      <alignment vertical="center" wrapText="1"/>
      <protection locked="0"/>
    </xf>
    <xf numFmtId="0" fontId="16" fillId="0" borderId="10" xfId="59" applyFont="1" applyBorder="1" applyAlignment="1">
      <alignment vertical="center" wrapText="1"/>
      <protection/>
    </xf>
    <xf numFmtId="0" fontId="4" fillId="0" borderId="0" xfId="59" applyFont="1" applyAlignment="1">
      <alignment vertical="top"/>
      <protection/>
    </xf>
    <xf numFmtId="0" fontId="17" fillId="33" borderId="10" xfId="59" applyFont="1" applyFill="1" applyBorder="1" applyAlignment="1" applyProtection="1">
      <alignment vertical="center" wrapText="1"/>
      <protection locked="0"/>
    </xf>
    <xf numFmtId="10" fontId="18" fillId="33" borderId="10" xfId="66" applyNumberFormat="1" applyFont="1" applyFill="1" applyBorder="1" applyAlignment="1" applyProtection="1">
      <alignment horizontal="center" vertical="center"/>
      <protection locked="0"/>
    </xf>
    <xf numFmtId="0" fontId="7" fillId="0" borderId="11" xfId="56" applyFont="1" applyBorder="1" applyAlignment="1">
      <alignment horizontal="center" vertical="top" wrapText="1"/>
      <protection/>
    </xf>
    <xf numFmtId="2" fontId="7" fillId="33" borderId="15" xfId="56" applyNumberFormat="1" applyFont="1" applyFill="1" applyBorder="1" applyAlignment="1" applyProtection="1">
      <alignment horizontal="right" vertical="top"/>
      <protection locked="0"/>
    </xf>
    <xf numFmtId="0" fontId="7" fillId="0" borderId="15" xfId="56" applyFont="1" applyBorder="1" applyAlignment="1">
      <alignment horizontal="center" vertical="top" wrapText="1"/>
      <protection/>
    </xf>
    <xf numFmtId="0" fontId="7" fillId="0" borderId="16" xfId="56" applyFont="1" applyBorder="1" applyAlignment="1">
      <alignment horizontal="center" vertical="top" wrapText="1"/>
      <protection/>
    </xf>
    <xf numFmtId="0" fontId="7" fillId="0" borderId="17" xfId="59" applyFont="1" applyBorder="1" applyAlignment="1">
      <alignment horizontal="left" vertical="top"/>
      <protection/>
    </xf>
    <xf numFmtId="0" fontId="7" fillId="0" borderId="18" xfId="59" applyFont="1" applyBorder="1" applyAlignment="1">
      <alignment horizontal="left" vertical="top"/>
      <protection/>
    </xf>
    <xf numFmtId="0" fontId="4" fillId="0" borderId="19" xfId="59" applyFont="1" applyBorder="1" applyAlignment="1">
      <alignment vertical="top"/>
      <protection/>
    </xf>
    <xf numFmtId="0" fontId="14" fillId="0" borderId="20" xfId="59" applyFont="1" applyBorder="1" applyAlignment="1">
      <alignment vertical="top"/>
      <protection/>
    </xf>
    <xf numFmtId="0" fontId="4" fillId="0" borderId="20" xfId="59" applyFont="1" applyBorder="1" applyAlignment="1">
      <alignment vertical="top"/>
      <protection/>
    </xf>
    <xf numFmtId="2" fontId="7" fillId="34" borderId="15" xfId="56" applyNumberFormat="1" applyFont="1" applyFill="1" applyBorder="1" applyAlignment="1" applyProtection="1">
      <alignment horizontal="right" vertical="top"/>
      <protection locked="0"/>
    </xf>
    <xf numFmtId="2" fontId="7" fillId="34" borderId="15" xfId="56" applyNumberFormat="1" applyFont="1" applyFill="1" applyBorder="1" applyAlignment="1" applyProtection="1">
      <alignment horizontal="right" vertical="top" wrapText="1"/>
      <protection locked="0"/>
    </xf>
    <xf numFmtId="2" fontId="14" fillId="0" borderId="21" xfId="59" applyNumberFormat="1" applyFont="1" applyBorder="1" applyAlignment="1">
      <alignment vertical="top"/>
      <protection/>
    </xf>
    <xf numFmtId="0" fontId="4" fillId="0" borderId="15" xfId="59" applyFont="1" applyBorder="1" applyAlignment="1">
      <alignment horizontal="justify" vertical="top" wrapText="1"/>
      <protection/>
    </xf>
    <xf numFmtId="2" fontId="14" fillId="0" borderId="0" xfId="59" applyNumberFormat="1" applyFont="1" applyAlignment="1">
      <alignment horizontal="right" vertical="top"/>
      <protection/>
    </xf>
    <xf numFmtId="0" fontId="4" fillId="0" borderId="21" xfId="59" applyFont="1" applyBorder="1" applyAlignment="1">
      <alignment vertical="top" wrapText="1"/>
      <protection/>
    </xf>
    <xf numFmtId="0" fontId="4" fillId="0" borderId="0" xfId="56" applyFont="1" applyAlignment="1">
      <alignment vertical="top" wrapText="1"/>
      <protection/>
    </xf>
    <xf numFmtId="0" fontId="5" fillId="0" borderId="0" xfId="56" applyFont="1" applyAlignment="1">
      <alignment vertical="top" wrapText="1"/>
      <protection/>
    </xf>
    <xf numFmtId="2" fontId="7" fillId="0" borderId="22" xfId="58" applyNumberFormat="1" applyFont="1" applyBorder="1" applyAlignment="1">
      <alignment horizontal="right" vertical="top"/>
      <protection/>
    </xf>
    <xf numFmtId="0" fontId="4" fillId="0" borderId="23" xfId="59" applyFont="1" applyBorder="1" applyAlignment="1">
      <alignment horizontal="justify" vertical="top" wrapText="1"/>
      <protection/>
    </xf>
    <xf numFmtId="171" fontId="4" fillId="0" borderId="0" xfId="42" applyFont="1" applyAlignment="1">
      <alignment vertical="center"/>
    </xf>
    <xf numFmtId="171" fontId="7" fillId="0" borderId="10" xfId="42" applyFont="1" applyBorder="1" applyAlignment="1">
      <alignment horizontal="center" vertical="top" wrapText="1"/>
    </xf>
    <xf numFmtId="171" fontId="13" fillId="0" borderId="10" xfId="42" applyFont="1" applyBorder="1" applyAlignment="1">
      <alignment vertical="top" wrapText="1"/>
    </xf>
    <xf numFmtId="171" fontId="7" fillId="0" borderId="15" xfId="42" applyFont="1" applyBorder="1" applyAlignment="1">
      <alignment horizontal="right" vertical="top"/>
    </xf>
    <xf numFmtId="171" fontId="0" fillId="0" borderId="0" xfId="42" applyAlignment="1">
      <alignment/>
    </xf>
    <xf numFmtId="172" fontId="7" fillId="0" borderId="15" xfId="42" applyNumberFormat="1" applyFont="1" applyBorder="1" applyAlignment="1">
      <alignment horizontal="center" vertical="top" wrapText="1"/>
    </xf>
    <xf numFmtId="171" fontId="19" fillId="0" borderId="17" xfId="42" applyFont="1" applyFill="1" applyBorder="1" applyAlignment="1">
      <alignment vertical="top"/>
    </xf>
    <xf numFmtId="172" fontId="14" fillId="0" borderId="21" xfId="42" applyNumberFormat="1" applyFont="1" applyFill="1" applyBorder="1" applyAlignment="1">
      <alignment vertical="top"/>
    </xf>
    <xf numFmtId="0" fontId="7" fillId="34" borderId="21" xfId="56" applyFont="1" applyFill="1" applyBorder="1" applyAlignment="1">
      <alignment horizontal="center" vertical="top"/>
      <protection/>
    </xf>
    <xf numFmtId="0" fontId="14" fillId="0" borderId="12" xfId="59" applyFont="1" applyBorder="1" applyAlignment="1">
      <alignment horizontal="center" vertical="top" wrapText="1"/>
      <protection/>
    </xf>
    <xf numFmtId="0" fontId="14" fillId="0" borderId="17" xfId="59" applyFont="1" applyBorder="1" applyAlignment="1">
      <alignment horizontal="center" vertical="top" wrapText="1"/>
      <protection/>
    </xf>
    <xf numFmtId="0" fontId="3" fillId="0" borderId="0" xfId="56" applyFont="1" applyAlignment="1">
      <alignment horizontal="right" vertical="top"/>
      <protection/>
    </xf>
    <xf numFmtId="0" fontId="8" fillId="0" borderId="0" xfId="56" applyFont="1" applyAlignment="1">
      <alignment horizontal="left" vertical="center" wrapText="1"/>
      <protection/>
    </xf>
    <xf numFmtId="0" fontId="10" fillId="0" borderId="20" xfId="56" applyFont="1" applyBorder="1" applyAlignment="1" applyProtection="1">
      <alignment horizontal="center" wrapText="1"/>
      <protection locked="0"/>
    </xf>
    <xf numFmtId="0" fontId="11" fillId="0" borderId="12" xfId="56" applyFont="1" applyBorder="1" applyAlignment="1">
      <alignment horizontal="center" vertical="center" wrapText="1"/>
      <protection/>
    </xf>
    <xf numFmtId="0" fontId="7" fillId="35" borderId="12" xfId="59" applyFont="1" applyFill="1" applyBorder="1" applyAlignment="1" applyProtection="1">
      <alignment horizontal="left" vertical="top"/>
      <protection locked="0"/>
    </xf>
    <xf numFmtId="0" fontId="22" fillId="0" borderId="0" xfId="0" applyFont="1" applyAlignment="1">
      <alignment horizontal="center" vertical="center"/>
    </xf>
    <xf numFmtId="0" fontId="0" fillId="0" borderId="0" xfId="0" applyAlignment="1">
      <alignment/>
    </xf>
    <xf numFmtId="0" fontId="6" fillId="0" borderId="0" xfId="59" applyFont="1" applyFill="1" applyAlignment="1">
      <alignment horizontal="center" vertical="center"/>
      <protection/>
    </xf>
    <xf numFmtId="0" fontId="58" fillId="0" borderId="21" xfId="0" applyFont="1" applyFill="1" applyBorder="1" applyAlignment="1">
      <alignment horizontal="left" vertical="top"/>
    </xf>
    <xf numFmtId="0" fontId="59" fillId="0" borderId="21" xfId="0" applyFont="1" applyFill="1" applyBorder="1" applyAlignment="1">
      <alignment horizontal="justify" vertical="top" wrapText="1"/>
    </xf>
    <xf numFmtId="0" fontId="58" fillId="0" borderId="21" xfId="0" applyFont="1" applyFill="1" applyBorder="1" applyAlignment="1">
      <alignment horizontal="right" vertical="top"/>
    </xf>
    <xf numFmtId="0" fontId="7" fillId="0" borderId="21" xfId="56" applyFont="1" applyFill="1" applyBorder="1" applyAlignment="1">
      <alignment horizontal="center" vertical="top"/>
      <protection/>
    </xf>
    <xf numFmtId="0" fontId="58" fillId="0" borderId="21" xfId="0" applyFont="1" applyFill="1" applyBorder="1" applyAlignment="1">
      <alignment horizontal="justify" vertical="top" wrapText="1"/>
    </xf>
    <xf numFmtId="0" fontId="58" fillId="0" borderId="21" xfId="0" applyFont="1" applyFill="1" applyBorder="1" applyAlignment="1">
      <alignment horizontal="center" vertical="top" wrapText="1"/>
    </xf>
    <xf numFmtId="2" fontId="58" fillId="0" borderId="21" xfId="0" applyNumberFormat="1" applyFont="1" applyFill="1" applyBorder="1" applyAlignment="1">
      <alignment vertical="top"/>
    </xf>
    <xf numFmtId="2" fontId="7" fillId="0" borderId="24" xfId="56" applyNumberFormat="1" applyFont="1" applyFill="1" applyBorder="1" applyAlignment="1" applyProtection="1">
      <alignment horizontal="right" vertical="top"/>
      <protection locked="0"/>
    </xf>
    <xf numFmtId="2" fontId="7" fillId="0" borderId="15" xfId="56" applyNumberFormat="1" applyFont="1" applyFill="1" applyBorder="1" applyAlignment="1" applyProtection="1">
      <alignment horizontal="right" vertical="top"/>
      <protection locked="0"/>
    </xf>
    <xf numFmtId="2" fontId="4" fillId="0" borderId="15" xfId="59" applyNumberFormat="1" applyFont="1" applyFill="1" applyBorder="1" applyAlignment="1">
      <alignment horizontal="right" vertical="top"/>
      <protection/>
    </xf>
    <xf numFmtId="2" fontId="4" fillId="0" borderId="15" xfId="56" applyNumberFormat="1" applyFont="1" applyFill="1" applyBorder="1" applyAlignment="1">
      <alignment horizontal="right" vertical="top"/>
      <protection/>
    </xf>
    <xf numFmtId="0" fontId="8" fillId="0" borderId="0" xfId="56" applyFont="1" applyFill="1" applyAlignment="1">
      <alignment horizontal="left" vertical="center" wrapText="1"/>
      <protection/>
    </xf>
    <xf numFmtId="0" fontId="10" fillId="0" borderId="20" xfId="56" applyFont="1" applyFill="1" applyBorder="1" applyAlignment="1" applyProtection="1">
      <alignment horizontal="center" wrapText="1"/>
      <protection locked="0"/>
    </xf>
    <xf numFmtId="0" fontId="7" fillId="0" borderId="13" xfId="59" applyFont="1" applyFill="1" applyBorder="1" applyAlignment="1">
      <alignment horizontal="left" vertical="top" wrapText="1"/>
      <protection/>
    </xf>
    <xf numFmtId="0" fontId="11" fillId="0" borderId="12" xfId="56" applyFont="1" applyFill="1" applyBorder="1" applyAlignment="1">
      <alignment horizontal="center" vertical="center" wrapText="1"/>
      <protection/>
    </xf>
    <xf numFmtId="0" fontId="7" fillId="0" borderId="10" xfId="56" applyFont="1" applyFill="1" applyBorder="1" applyAlignment="1">
      <alignment horizontal="center" vertical="top" wrapText="1"/>
      <protection/>
    </xf>
    <xf numFmtId="0" fontId="16" fillId="0" borderId="10" xfId="59" applyFont="1" applyFill="1" applyBorder="1" applyAlignment="1" applyProtection="1">
      <alignment vertical="center"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4"/>
  <sheetViews>
    <sheetView showGridLines="0" view="pageBreakPreview" zoomScale="62" zoomScaleNormal="85" zoomScaleSheetLayoutView="62" zoomScalePageLayoutView="0" workbookViewId="0" topLeftCell="A59">
      <selection activeCell="A6" sqref="A6:BC6"/>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21.7109375" style="54" bestFit="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1" t="str">
        <f>B2&amp;" BoQ"</f>
        <v>Percentage BoQ</v>
      </c>
      <c r="B1" s="61"/>
      <c r="C1" s="61"/>
      <c r="D1" s="61"/>
      <c r="E1" s="61"/>
      <c r="F1" s="61"/>
      <c r="G1" s="61"/>
      <c r="H1" s="61"/>
      <c r="I1" s="61"/>
      <c r="J1" s="61"/>
      <c r="K1" s="61"/>
      <c r="L1" s="61"/>
      <c r="O1" s="5"/>
      <c r="P1" s="5"/>
      <c r="Q1" s="6"/>
      <c r="BA1" s="50"/>
      <c r="IE1" s="6"/>
      <c r="IF1" s="6"/>
      <c r="IG1" s="6"/>
      <c r="IH1" s="6"/>
      <c r="II1" s="6"/>
    </row>
    <row r="2" spans="1:53" s="4" customFormat="1" ht="25.5" customHeight="1" hidden="1">
      <c r="A2" s="7" t="s">
        <v>0</v>
      </c>
      <c r="B2" s="7" t="s">
        <v>1</v>
      </c>
      <c r="C2" s="7" t="s">
        <v>2</v>
      </c>
      <c r="D2" s="68" t="s">
        <v>3</v>
      </c>
      <c r="E2" s="7" t="s">
        <v>4</v>
      </c>
      <c r="J2" s="8"/>
      <c r="K2" s="8"/>
      <c r="L2" s="8"/>
      <c r="O2" s="5"/>
      <c r="P2" s="5"/>
      <c r="Q2" s="6"/>
      <c r="BA2" s="50"/>
    </row>
    <row r="3" spans="1:243" s="4" customFormat="1" ht="30.75" customHeight="1" hidden="1">
      <c r="A3" s="4" t="s">
        <v>5</v>
      </c>
      <c r="C3" s="4" t="s">
        <v>6</v>
      </c>
      <c r="BA3" s="50"/>
      <c r="IE3" s="6"/>
      <c r="IF3" s="6"/>
      <c r="IG3" s="6"/>
      <c r="IH3" s="6"/>
      <c r="II3" s="6"/>
    </row>
    <row r="4" spans="1:243" s="9" customFormat="1" ht="30.75" customHeight="1">
      <c r="A4" s="80" t="s">
        <v>102</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10"/>
      <c r="IF4" s="10"/>
      <c r="IG4" s="10"/>
      <c r="IH4" s="10"/>
      <c r="II4" s="10"/>
    </row>
    <row r="5" spans="1:243" s="9" customFormat="1" ht="30.75" customHeight="1">
      <c r="A5" s="80" t="s">
        <v>101</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IE5" s="10"/>
      <c r="IF5" s="10"/>
      <c r="IG5" s="10"/>
      <c r="IH5" s="10"/>
      <c r="II5" s="10"/>
    </row>
    <row r="6" spans="1:243" s="9" customFormat="1" ht="30.75" customHeight="1">
      <c r="A6" s="80" t="s">
        <v>103</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IE6" s="10"/>
      <c r="IF6" s="10"/>
      <c r="IG6" s="10"/>
      <c r="IH6" s="10"/>
      <c r="II6" s="10"/>
    </row>
    <row r="7" spans="1:243" s="9" customFormat="1" ht="29.25" customHeight="1" hidden="1">
      <c r="A7" s="81" t="s">
        <v>7</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10"/>
      <c r="IF7" s="10"/>
      <c r="IG7" s="10"/>
      <c r="IH7" s="10"/>
      <c r="II7" s="10"/>
    </row>
    <row r="8" spans="1:243" s="11" customFormat="1" ht="72" customHeight="1">
      <c r="A8" s="82" t="s">
        <v>39</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IE8" s="5"/>
      <c r="IF8" s="5"/>
      <c r="IG8" s="5"/>
      <c r="IH8" s="5"/>
      <c r="II8" s="5"/>
    </row>
    <row r="9" spans="1:243" s="4" customFormat="1" ht="61.5" customHeight="1">
      <c r="A9" s="83" t="s">
        <v>46</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6"/>
      <c r="IF9" s="6"/>
      <c r="IG9" s="6"/>
      <c r="IH9" s="6"/>
      <c r="II9" s="6"/>
    </row>
    <row r="10" spans="1:243" s="13" customFormat="1" ht="18.75" customHeight="1">
      <c r="A10" s="84" t="s">
        <v>8</v>
      </c>
      <c r="B10" s="12" t="s">
        <v>9</v>
      </c>
      <c r="C10" s="12" t="s">
        <v>9</v>
      </c>
      <c r="D10" s="12" t="s">
        <v>8</v>
      </c>
      <c r="E10" s="12" t="s">
        <v>47</v>
      </c>
      <c r="F10" s="12" t="s">
        <v>10</v>
      </c>
      <c r="G10" s="12" t="s">
        <v>10</v>
      </c>
      <c r="H10" s="12" t="s">
        <v>11</v>
      </c>
      <c r="I10" s="12" t="s">
        <v>9</v>
      </c>
      <c r="J10" s="12" t="s">
        <v>8</v>
      </c>
      <c r="K10" s="12" t="s">
        <v>12</v>
      </c>
      <c r="L10" s="12" t="s">
        <v>9</v>
      </c>
      <c r="M10" s="12" t="s">
        <v>8</v>
      </c>
      <c r="N10" s="12" t="s">
        <v>10</v>
      </c>
      <c r="O10" s="12" t="s">
        <v>10</v>
      </c>
      <c r="P10" s="12" t="s">
        <v>10</v>
      </c>
      <c r="Q10" s="12" t="s">
        <v>10</v>
      </c>
      <c r="R10" s="12" t="s">
        <v>11</v>
      </c>
      <c r="S10" s="12" t="s">
        <v>11</v>
      </c>
      <c r="T10" s="12" t="s">
        <v>10</v>
      </c>
      <c r="U10" s="12" t="s">
        <v>10</v>
      </c>
      <c r="V10" s="12" t="s">
        <v>10</v>
      </c>
      <c r="W10" s="12" t="s">
        <v>10</v>
      </c>
      <c r="X10" s="12" t="s">
        <v>11</v>
      </c>
      <c r="Y10" s="12" t="s">
        <v>11</v>
      </c>
      <c r="Z10" s="12" t="s">
        <v>10</v>
      </c>
      <c r="AA10" s="12" t="s">
        <v>10</v>
      </c>
      <c r="AB10" s="12" t="s">
        <v>10</v>
      </c>
      <c r="AC10" s="12" t="s">
        <v>10</v>
      </c>
      <c r="AD10" s="12" t="s">
        <v>11</v>
      </c>
      <c r="AE10" s="12" t="s">
        <v>11</v>
      </c>
      <c r="AF10" s="12" t="s">
        <v>10</v>
      </c>
      <c r="AG10" s="12" t="s">
        <v>10</v>
      </c>
      <c r="AH10" s="12" t="s">
        <v>10</v>
      </c>
      <c r="AI10" s="12" t="s">
        <v>10</v>
      </c>
      <c r="AJ10" s="12" t="s">
        <v>11</v>
      </c>
      <c r="AK10" s="12" t="s">
        <v>11</v>
      </c>
      <c r="AL10" s="12" t="s">
        <v>10</v>
      </c>
      <c r="AM10" s="12" t="s">
        <v>10</v>
      </c>
      <c r="AN10" s="12" t="s">
        <v>10</v>
      </c>
      <c r="AO10" s="12" t="s">
        <v>10</v>
      </c>
      <c r="AP10" s="12" t="s">
        <v>11</v>
      </c>
      <c r="AQ10" s="12" t="s">
        <v>11</v>
      </c>
      <c r="AR10" s="12" t="s">
        <v>10</v>
      </c>
      <c r="AS10" s="12" t="s">
        <v>10</v>
      </c>
      <c r="AT10" s="12" t="s">
        <v>8</v>
      </c>
      <c r="AU10" s="12" t="s">
        <v>8</v>
      </c>
      <c r="AV10" s="12" t="s">
        <v>11</v>
      </c>
      <c r="AW10" s="12" t="s">
        <v>11</v>
      </c>
      <c r="AX10" s="12" t="s">
        <v>8</v>
      </c>
      <c r="AY10" s="12" t="s">
        <v>8</v>
      </c>
      <c r="AZ10" s="12" t="s">
        <v>13</v>
      </c>
      <c r="BA10" s="51" t="s">
        <v>8</v>
      </c>
      <c r="BB10" s="12" t="s">
        <v>8</v>
      </c>
      <c r="BC10" s="12" t="s">
        <v>9</v>
      </c>
      <c r="IE10" s="14"/>
      <c r="IF10" s="14"/>
      <c r="IG10" s="14"/>
      <c r="IH10" s="14"/>
      <c r="II10" s="14"/>
    </row>
    <row r="11" spans="1:243" s="13" customFormat="1" ht="57" customHeight="1">
      <c r="A11" s="84" t="s">
        <v>14</v>
      </c>
      <c r="B11" s="12" t="s">
        <v>15</v>
      </c>
      <c r="C11" s="12" t="s">
        <v>16</v>
      </c>
      <c r="D11" s="12" t="s">
        <v>17</v>
      </c>
      <c r="E11" s="12" t="s">
        <v>18</v>
      </c>
      <c r="F11" s="12" t="s">
        <v>41</v>
      </c>
      <c r="G11" s="12"/>
      <c r="H11" s="12"/>
      <c r="I11" s="12" t="s">
        <v>19</v>
      </c>
      <c r="J11" s="12" t="s">
        <v>20</v>
      </c>
      <c r="K11" s="12" t="s">
        <v>21</v>
      </c>
      <c r="L11" s="12" t="s">
        <v>22</v>
      </c>
      <c r="M11" s="15" t="s">
        <v>23</v>
      </c>
      <c r="N11" s="12" t="s">
        <v>24</v>
      </c>
      <c r="O11" s="12" t="s">
        <v>25</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52" t="s">
        <v>40</v>
      </c>
      <c r="BB11" s="16" t="s">
        <v>31</v>
      </c>
      <c r="BC11" s="16" t="s">
        <v>32</v>
      </c>
      <c r="IE11" s="14"/>
      <c r="IF11" s="14"/>
      <c r="IG11" s="14"/>
      <c r="IH11" s="14"/>
      <c r="II11" s="14"/>
    </row>
    <row r="12" spans="1:243" s="13" customFormat="1" ht="15">
      <c r="A12" s="84">
        <v>1</v>
      </c>
      <c r="B12" s="12">
        <v>2</v>
      </c>
      <c r="C12" s="31">
        <v>3</v>
      </c>
      <c r="D12" s="33">
        <v>4</v>
      </c>
      <c r="E12" s="33">
        <v>5</v>
      </c>
      <c r="F12" s="33">
        <v>6</v>
      </c>
      <c r="G12" s="33">
        <v>7</v>
      </c>
      <c r="H12" s="33">
        <v>8</v>
      </c>
      <c r="I12" s="33">
        <v>9</v>
      </c>
      <c r="J12" s="33">
        <v>10</v>
      </c>
      <c r="K12" s="33">
        <v>11</v>
      </c>
      <c r="L12" s="33">
        <v>12</v>
      </c>
      <c r="M12" s="33">
        <v>13</v>
      </c>
      <c r="N12" s="33">
        <v>14</v>
      </c>
      <c r="O12" s="33">
        <v>15</v>
      </c>
      <c r="P12" s="33">
        <v>16</v>
      </c>
      <c r="Q12" s="33">
        <v>17</v>
      </c>
      <c r="R12" s="33">
        <v>18</v>
      </c>
      <c r="S12" s="33">
        <v>19</v>
      </c>
      <c r="T12" s="33">
        <v>20</v>
      </c>
      <c r="U12" s="33">
        <v>21</v>
      </c>
      <c r="V12" s="33">
        <v>22</v>
      </c>
      <c r="W12" s="33">
        <v>23</v>
      </c>
      <c r="X12" s="33">
        <v>24</v>
      </c>
      <c r="Y12" s="33">
        <v>25</v>
      </c>
      <c r="Z12" s="33">
        <v>26</v>
      </c>
      <c r="AA12" s="33">
        <v>27</v>
      </c>
      <c r="AB12" s="33">
        <v>28</v>
      </c>
      <c r="AC12" s="33">
        <v>29</v>
      </c>
      <c r="AD12" s="33">
        <v>30</v>
      </c>
      <c r="AE12" s="33">
        <v>31</v>
      </c>
      <c r="AF12" s="33">
        <v>32</v>
      </c>
      <c r="AG12" s="33">
        <v>33</v>
      </c>
      <c r="AH12" s="33">
        <v>34</v>
      </c>
      <c r="AI12" s="33">
        <v>35</v>
      </c>
      <c r="AJ12" s="33">
        <v>36</v>
      </c>
      <c r="AK12" s="33">
        <v>37</v>
      </c>
      <c r="AL12" s="33">
        <v>38</v>
      </c>
      <c r="AM12" s="33">
        <v>39</v>
      </c>
      <c r="AN12" s="33">
        <v>40</v>
      </c>
      <c r="AO12" s="33">
        <v>41</v>
      </c>
      <c r="AP12" s="33">
        <v>42</v>
      </c>
      <c r="AQ12" s="33">
        <v>43</v>
      </c>
      <c r="AR12" s="33">
        <v>44</v>
      </c>
      <c r="AS12" s="33">
        <v>45</v>
      </c>
      <c r="AT12" s="33">
        <v>46</v>
      </c>
      <c r="AU12" s="33">
        <v>47</v>
      </c>
      <c r="AV12" s="33">
        <v>48</v>
      </c>
      <c r="AW12" s="33">
        <v>49</v>
      </c>
      <c r="AX12" s="33">
        <v>50</v>
      </c>
      <c r="AY12" s="33">
        <v>51</v>
      </c>
      <c r="AZ12" s="33">
        <v>52</v>
      </c>
      <c r="BA12" s="55">
        <v>7</v>
      </c>
      <c r="BB12" s="34">
        <v>54</v>
      </c>
      <c r="BC12" s="12">
        <v>8</v>
      </c>
      <c r="IE12" s="14"/>
      <c r="IF12" s="14"/>
      <c r="IG12" s="14"/>
      <c r="IH12" s="14"/>
      <c r="II12" s="14"/>
    </row>
    <row r="13" spans="1:243" s="17" customFormat="1" ht="24.75" customHeight="1">
      <c r="A13" s="69">
        <v>1</v>
      </c>
      <c r="B13" s="70" t="s">
        <v>55</v>
      </c>
      <c r="C13" s="71"/>
      <c r="D13" s="72"/>
      <c r="E13" s="72"/>
      <c r="F13" s="72"/>
      <c r="G13" s="72"/>
      <c r="H13" s="72"/>
      <c r="I13" s="72"/>
      <c r="J13" s="72"/>
      <c r="K13" s="72"/>
      <c r="L13" s="72"/>
      <c r="M13" s="72"/>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IA13" s="17">
        <v>1</v>
      </c>
      <c r="IB13" s="17" t="s">
        <v>55</v>
      </c>
      <c r="IE13" s="18"/>
      <c r="IF13" s="18"/>
      <c r="IG13" s="18"/>
      <c r="IH13" s="18"/>
      <c r="II13" s="18"/>
    </row>
    <row r="14" spans="1:243" s="17" customFormat="1" ht="51" customHeight="1">
      <c r="A14" s="69">
        <v>1.01</v>
      </c>
      <c r="B14" s="73" t="s">
        <v>56</v>
      </c>
      <c r="C14" s="71"/>
      <c r="D14" s="72"/>
      <c r="E14" s="72"/>
      <c r="F14" s="72"/>
      <c r="G14" s="72"/>
      <c r="H14" s="72"/>
      <c r="I14" s="72"/>
      <c r="J14" s="72"/>
      <c r="K14" s="72"/>
      <c r="L14" s="72"/>
      <c r="M14" s="72"/>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IA14" s="17">
        <v>1.01</v>
      </c>
      <c r="IB14" s="46" t="s">
        <v>56</v>
      </c>
      <c r="IE14" s="18"/>
      <c r="IF14" s="18"/>
      <c r="IG14" s="18"/>
      <c r="IH14" s="18"/>
      <c r="II14" s="18"/>
    </row>
    <row r="15" spans="1:243" s="17" customFormat="1" ht="78.75">
      <c r="A15" s="69">
        <v>1.02</v>
      </c>
      <c r="B15" s="73" t="s">
        <v>77</v>
      </c>
      <c r="C15" s="71"/>
      <c r="D15" s="71">
        <v>2.83</v>
      </c>
      <c r="E15" s="74" t="s">
        <v>44</v>
      </c>
      <c r="F15" s="75">
        <v>8587.24</v>
      </c>
      <c r="G15" s="76"/>
      <c r="H15" s="77"/>
      <c r="I15" s="78" t="s">
        <v>33</v>
      </c>
      <c r="J15" s="79">
        <f>IF(I15="Less(-)",-1,1)</f>
        <v>1</v>
      </c>
      <c r="K15" s="77" t="s">
        <v>34</v>
      </c>
      <c r="L15" s="77" t="s">
        <v>4</v>
      </c>
      <c r="M15" s="32"/>
      <c r="N15" s="40"/>
      <c r="O15" s="40"/>
      <c r="P15" s="41"/>
      <c r="Q15" s="40"/>
      <c r="R15" s="40"/>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53">
        <f>total_amount_ba($B$2,$D$2,D15,F15,J15,K15,M15)</f>
        <v>24301.89</v>
      </c>
      <c r="BB15" s="48">
        <f>BA15+SUM(N15:AZ15)</f>
        <v>24301.89</v>
      </c>
      <c r="BC15" s="49" t="str">
        <f>SpellNumber(L15,BB15)</f>
        <v>INR  Twenty Four Thousand Three Hundred &amp; One  and Paise Eighty Nine Only</v>
      </c>
      <c r="IA15" s="17">
        <v>1.02</v>
      </c>
      <c r="IB15" s="17" t="s">
        <v>77</v>
      </c>
      <c r="ID15" s="17">
        <v>2.83</v>
      </c>
      <c r="IE15" s="18" t="s">
        <v>44</v>
      </c>
      <c r="IF15" s="18"/>
      <c r="IG15" s="18"/>
      <c r="IH15" s="18"/>
      <c r="II15" s="18"/>
    </row>
    <row r="16" spans="1:243" s="17" customFormat="1" ht="80.25" customHeight="1">
      <c r="A16" s="69">
        <v>1.03</v>
      </c>
      <c r="B16" s="73" t="s">
        <v>78</v>
      </c>
      <c r="C16" s="71"/>
      <c r="D16" s="72"/>
      <c r="E16" s="72"/>
      <c r="F16" s="72"/>
      <c r="G16" s="72"/>
      <c r="H16" s="72"/>
      <c r="I16" s="72"/>
      <c r="J16" s="72"/>
      <c r="K16" s="72"/>
      <c r="L16" s="72"/>
      <c r="M16" s="72"/>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IA16" s="17">
        <v>1.03</v>
      </c>
      <c r="IB16" s="17" t="s">
        <v>78</v>
      </c>
      <c r="IE16" s="18"/>
      <c r="IF16" s="18"/>
      <c r="IG16" s="18"/>
      <c r="IH16" s="18"/>
      <c r="II16" s="18"/>
    </row>
    <row r="17" spans="1:243" s="17" customFormat="1" ht="31.5">
      <c r="A17" s="69">
        <v>1.04</v>
      </c>
      <c r="B17" s="73" t="s">
        <v>79</v>
      </c>
      <c r="C17" s="71"/>
      <c r="D17" s="71">
        <v>8.64</v>
      </c>
      <c r="E17" s="74" t="s">
        <v>42</v>
      </c>
      <c r="F17" s="75">
        <v>705.17</v>
      </c>
      <c r="G17" s="76"/>
      <c r="H17" s="77"/>
      <c r="I17" s="78" t="s">
        <v>33</v>
      </c>
      <c r="J17" s="79">
        <f>IF(I17="Less(-)",-1,1)</f>
        <v>1</v>
      </c>
      <c r="K17" s="77" t="s">
        <v>34</v>
      </c>
      <c r="L17" s="77" t="s">
        <v>4</v>
      </c>
      <c r="M17" s="32"/>
      <c r="N17" s="40"/>
      <c r="O17" s="40"/>
      <c r="P17" s="41"/>
      <c r="Q17" s="40"/>
      <c r="R17" s="40"/>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53">
        <f>total_amount_ba($B$2,$D$2,D17,F17,J17,K17,M17)</f>
        <v>6092.67</v>
      </c>
      <c r="BB17" s="48">
        <f>BA17+SUM(N17:AZ17)</f>
        <v>6092.67</v>
      </c>
      <c r="BC17" s="49" t="str">
        <f>SpellNumber(L17,BB17)</f>
        <v>INR  Six Thousand  &amp;Ninety Two  and Paise Sixty Seven Only</v>
      </c>
      <c r="IA17" s="17">
        <v>1.04</v>
      </c>
      <c r="IB17" s="17" t="s">
        <v>79</v>
      </c>
      <c r="ID17" s="17">
        <v>8.64</v>
      </c>
      <c r="IE17" s="18" t="s">
        <v>42</v>
      </c>
      <c r="IF17" s="18"/>
      <c r="IG17" s="18"/>
      <c r="IH17" s="18"/>
      <c r="II17" s="18"/>
    </row>
    <row r="18" spans="1:243" s="17" customFormat="1" ht="15.75">
      <c r="A18" s="69">
        <v>1.05</v>
      </c>
      <c r="B18" s="70" t="s">
        <v>57</v>
      </c>
      <c r="C18" s="71"/>
      <c r="D18" s="72"/>
      <c r="E18" s="72"/>
      <c r="F18" s="72"/>
      <c r="G18" s="72"/>
      <c r="H18" s="72"/>
      <c r="I18" s="72"/>
      <c r="J18" s="72"/>
      <c r="K18" s="72"/>
      <c r="L18" s="72"/>
      <c r="M18" s="72"/>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IA18" s="17">
        <v>1.05</v>
      </c>
      <c r="IB18" s="17" t="s">
        <v>57</v>
      </c>
      <c r="IE18" s="18"/>
      <c r="IF18" s="18"/>
      <c r="IG18" s="18"/>
      <c r="IH18" s="18"/>
      <c r="II18" s="18"/>
    </row>
    <row r="19" spans="1:243" s="17" customFormat="1" ht="29.25" customHeight="1">
      <c r="A19" s="69">
        <v>1.06</v>
      </c>
      <c r="B19" s="73" t="s">
        <v>58</v>
      </c>
      <c r="C19" s="71"/>
      <c r="D19" s="72"/>
      <c r="E19" s="72"/>
      <c r="F19" s="72"/>
      <c r="G19" s="72"/>
      <c r="H19" s="72"/>
      <c r="I19" s="72"/>
      <c r="J19" s="72"/>
      <c r="K19" s="72"/>
      <c r="L19" s="72"/>
      <c r="M19" s="72"/>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IA19" s="17">
        <v>1.06</v>
      </c>
      <c r="IB19" s="17" t="s">
        <v>58</v>
      </c>
      <c r="IE19" s="18"/>
      <c r="IF19" s="18"/>
      <c r="IG19" s="18"/>
      <c r="IH19" s="18"/>
      <c r="II19" s="18"/>
    </row>
    <row r="20" spans="1:243" s="17" customFormat="1" ht="141.75" customHeight="1">
      <c r="A20" s="69">
        <v>1.07</v>
      </c>
      <c r="B20" s="73" t="s">
        <v>59</v>
      </c>
      <c r="C20" s="71"/>
      <c r="D20" s="71">
        <v>4170</v>
      </c>
      <c r="E20" s="74" t="s">
        <v>50</v>
      </c>
      <c r="F20" s="75">
        <v>124.77</v>
      </c>
      <c r="G20" s="76"/>
      <c r="H20" s="77"/>
      <c r="I20" s="78" t="s">
        <v>33</v>
      </c>
      <c r="J20" s="79">
        <f>IF(I20="Less(-)",-1,1)</f>
        <v>1</v>
      </c>
      <c r="K20" s="77" t="s">
        <v>34</v>
      </c>
      <c r="L20" s="77" t="s">
        <v>4</v>
      </c>
      <c r="M20" s="32"/>
      <c r="N20" s="40"/>
      <c r="O20" s="40"/>
      <c r="P20" s="41"/>
      <c r="Q20" s="40"/>
      <c r="R20" s="40"/>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53">
        <f>total_amount_ba($B$2,$D$2,D20,F20,J20,K20,M20)</f>
        <v>520290.9</v>
      </c>
      <c r="BB20" s="48">
        <f>BA20+SUM(N20:AZ20)</f>
        <v>520290.9</v>
      </c>
      <c r="BC20" s="49" t="str">
        <f>SpellNumber(L20,BB20)</f>
        <v>INR  Five Lakh Twenty Thousand Two Hundred &amp; Ninety  and Paise Ninety Only</v>
      </c>
      <c r="IA20" s="17">
        <v>1.07</v>
      </c>
      <c r="IB20" s="17" t="s">
        <v>59</v>
      </c>
      <c r="ID20" s="17">
        <v>4170</v>
      </c>
      <c r="IE20" s="18" t="s">
        <v>50</v>
      </c>
      <c r="IF20" s="18"/>
      <c r="IG20" s="18"/>
      <c r="IH20" s="18"/>
      <c r="II20" s="18"/>
    </row>
    <row r="21" spans="1:243" s="17" customFormat="1" ht="34.5" customHeight="1">
      <c r="A21" s="69">
        <v>1.08</v>
      </c>
      <c r="B21" s="70" t="s">
        <v>60</v>
      </c>
      <c r="C21" s="71"/>
      <c r="D21" s="72"/>
      <c r="E21" s="72"/>
      <c r="F21" s="72"/>
      <c r="G21" s="72"/>
      <c r="H21" s="72"/>
      <c r="I21" s="72"/>
      <c r="J21" s="72"/>
      <c r="K21" s="72"/>
      <c r="L21" s="72"/>
      <c r="M21" s="72"/>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IA21" s="17">
        <v>1.08</v>
      </c>
      <c r="IB21" s="17" t="s">
        <v>60</v>
      </c>
      <c r="IE21" s="18"/>
      <c r="IF21" s="18"/>
      <c r="IG21" s="18"/>
      <c r="IH21" s="18"/>
      <c r="II21" s="18"/>
    </row>
    <row r="22" spans="1:243" s="17" customFormat="1" ht="173.25">
      <c r="A22" s="69">
        <v>1.09</v>
      </c>
      <c r="B22" s="73" t="s">
        <v>52</v>
      </c>
      <c r="C22" s="71"/>
      <c r="D22" s="71">
        <v>4</v>
      </c>
      <c r="E22" s="74" t="s">
        <v>45</v>
      </c>
      <c r="F22" s="75">
        <v>233.76</v>
      </c>
      <c r="G22" s="76"/>
      <c r="H22" s="77"/>
      <c r="I22" s="78" t="s">
        <v>33</v>
      </c>
      <c r="J22" s="79">
        <f>IF(I22="Less(-)",-1,1)</f>
        <v>1</v>
      </c>
      <c r="K22" s="77" t="s">
        <v>34</v>
      </c>
      <c r="L22" s="77" t="s">
        <v>4</v>
      </c>
      <c r="M22" s="32"/>
      <c r="N22" s="40"/>
      <c r="O22" s="40"/>
      <c r="P22" s="41"/>
      <c r="Q22" s="40"/>
      <c r="R22" s="40"/>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53">
        <f>total_amount_ba($B$2,$D$2,D22,F22,J22,K22,M22)</f>
        <v>935.04</v>
      </c>
      <c r="BB22" s="48">
        <f>BA22+SUM(N22:AZ22)</f>
        <v>935.04</v>
      </c>
      <c r="BC22" s="49" t="str">
        <f>SpellNumber(L22,BB22)</f>
        <v>INR  Nine Hundred &amp; Thirty Five  and Paise Four Only</v>
      </c>
      <c r="IA22" s="17">
        <v>1.09</v>
      </c>
      <c r="IB22" s="17" t="s">
        <v>52</v>
      </c>
      <c r="ID22" s="17">
        <v>4</v>
      </c>
      <c r="IE22" s="18" t="s">
        <v>45</v>
      </c>
      <c r="IF22" s="18"/>
      <c r="IG22" s="18"/>
      <c r="IH22" s="18"/>
      <c r="II22" s="18"/>
    </row>
    <row r="23" spans="1:243" s="17" customFormat="1" ht="15.75">
      <c r="A23" s="69">
        <v>1.1</v>
      </c>
      <c r="B23" s="70" t="s">
        <v>61</v>
      </c>
      <c r="C23" s="71"/>
      <c r="D23" s="72"/>
      <c r="E23" s="72"/>
      <c r="F23" s="72"/>
      <c r="G23" s="72"/>
      <c r="H23" s="72"/>
      <c r="I23" s="72"/>
      <c r="J23" s="72"/>
      <c r="K23" s="72"/>
      <c r="L23" s="72"/>
      <c r="M23" s="72"/>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IA23" s="17">
        <v>1.1</v>
      </c>
      <c r="IB23" s="17" t="s">
        <v>61</v>
      </c>
      <c r="IE23" s="18"/>
      <c r="IF23" s="18"/>
      <c r="IG23" s="18"/>
      <c r="IH23" s="18"/>
      <c r="II23" s="18"/>
    </row>
    <row r="24" spans="1:243" s="17" customFormat="1" ht="126.75" customHeight="1">
      <c r="A24" s="69">
        <v>1.11</v>
      </c>
      <c r="B24" s="73" t="s">
        <v>80</v>
      </c>
      <c r="C24" s="71"/>
      <c r="D24" s="71">
        <v>270</v>
      </c>
      <c r="E24" s="74" t="s">
        <v>42</v>
      </c>
      <c r="F24" s="75">
        <v>382.55</v>
      </c>
      <c r="G24" s="76"/>
      <c r="H24" s="77"/>
      <c r="I24" s="78" t="s">
        <v>33</v>
      </c>
      <c r="J24" s="79">
        <f aca="true" t="shared" si="0" ref="J24:J61">IF(I24="Less(-)",-1,1)</f>
        <v>1</v>
      </c>
      <c r="K24" s="77" t="s">
        <v>34</v>
      </c>
      <c r="L24" s="77" t="s">
        <v>4</v>
      </c>
      <c r="M24" s="32"/>
      <c r="N24" s="40"/>
      <c r="O24" s="40"/>
      <c r="P24" s="41"/>
      <c r="Q24" s="40"/>
      <c r="R24" s="40"/>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53">
        <f>total_amount_ba($B$2,$D$2,D24,F24,J24,K24,M24)</f>
        <v>103288.5</v>
      </c>
      <c r="BB24" s="48">
        <f aca="true" t="shared" si="1" ref="BB24:BB61">BA24+SUM(N24:AZ24)</f>
        <v>103288.5</v>
      </c>
      <c r="BC24" s="49" t="str">
        <f>SpellNumber(L24,BB24)</f>
        <v>INR  One Lakh Three Thousand Two Hundred &amp; Eighty Eight  and Paise Fifty Only</v>
      </c>
      <c r="IA24" s="17">
        <v>1.11</v>
      </c>
      <c r="IB24" s="17" t="s">
        <v>80</v>
      </c>
      <c r="ID24" s="17">
        <v>270</v>
      </c>
      <c r="IE24" s="18" t="s">
        <v>42</v>
      </c>
      <c r="IF24" s="18"/>
      <c r="IG24" s="18"/>
      <c r="IH24" s="18"/>
      <c r="II24" s="18"/>
    </row>
    <row r="25" spans="1:243" s="17" customFormat="1" ht="31.5" customHeight="1">
      <c r="A25" s="69">
        <v>1.12</v>
      </c>
      <c r="B25" s="73" t="s">
        <v>62</v>
      </c>
      <c r="C25" s="71"/>
      <c r="D25" s="72"/>
      <c r="E25" s="72"/>
      <c r="F25" s="72"/>
      <c r="G25" s="72"/>
      <c r="H25" s="72"/>
      <c r="I25" s="72"/>
      <c r="J25" s="72"/>
      <c r="K25" s="72"/>
      <c r="L25" s="72"/>
      <c r="M25" s="72"/>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IA25" s="17">
        <v>1.12</v>
      </c>
      <c r="IB25" s="17" t="s">
        <v>62</v>
      </c>
      <c r="IE25" s="18"/>
      <c r="IF25" s="18"/>
      <c r="IG25" s="18"/>
      <c r="IH25" s="18"/>
      <c r="II25" s="18"/>
    </row>
    <row r="26" spans="1:243" s="17" customFormat="1" ht="18.75" customHeight="1">
      <c r="A26" s="69">
        <v>1.13</v>
      </c>
      <c r="B26" s="73" t="s">
        <v>51</v>
      </c>
      <c r="C26" s="71"/>
      <c r="D26" s="71">
        <v>266</v>
      </c>
      <c r="E26" s="74" t="s">
        <v>42</v>
      </c>
      <c r="F26" s="75">
        <v>142.35</v>
      </c>
      <c r="G26" s="76"/>
      <c r="H26" s="77"/>
      <c r="I26" s="78" t="s">
        <v>33</v>
      </c>
      <c r="J26" s="79">
        <f t="shared" si="0"/>
        <v>1</v>
      </c>
      <c r="K26" s="77" t="s">
        <v>34</v>
      </c>
      <c r="L26" s="77" t="s">
        <v>4</v>
      </c>
      <c r="M26" s="32"/>
      <c r="N26" s="40"/>
      <c r="O26" s="40"/>
      <c r="P26" s="41"/>
      <c r="Q26" s="40"/>
      <c r="R26" s="40"/>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53">
        <f>total_amount_ba($B$2,$D$2,D26,F26,J26,K26,M26)</f>
        <v>37865.1</v>
      </c>
      <c r="BB26" s="48">
        <f t="shared" si="1"/>
        <v>37865.1</v>
      </c>
      <c r="BC26" s="49" t="str">
        <f>SpellNumber(L26,BB26)</f>
        <v>INR  Thirty Seven Thousand Eight Hundred &amp; Sixty Five  and Paise Ten Only</v>
      </c>
      <c r="IA26" s="17">
        <v>1.13</v>
      </c>
      <c r="IB26" s="17" t="s">
        <v>51</v>
      </c>
      <c r="ID26" s="17">
        <v>266</v>
      </c>
      <c r="IE26" s="18" t="s">
        <v>42</v>
      </c>
      <c r="IF26" s="18"/>
      <c r="IG26" s="18"/>
      <c r="IH26" s="18"/>
      <c r="II26" s="18"/>
    </row>
    <row r="27" spans="1:243" s="17" customFormat="1" ht="48" customHeight="1">
      <c r="A27" s="69">
        <v>1.14</v>
      </c>
      <c r="B27" s="73" t="s">
        <v>63</v>
      </c>
      <c r="C27" s="71"/>
      <c r="D27" s="72"/>
      <c r="E27" s="72"/>
      <c r="F27" s="72"/>
      <c r="G27" s="72"/>
      <c r="H27" s="72"/>
      <c r="I27" s="72"/>
      <c r="J27" s="72"/>
      <c r="K27" s="72"/>
      <c r="L27" s="72"/>
      <c r="M27" s="72"/>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IA27" s="17">
        <v>1.14</v>
      </c>
      <c r="IB27" s="17" t="s">
        <v>63</v>
      </c>
      <c r="IE27" s="18"/>
      <c r="IF27" s="18"/>
      <c r="IG27" s="18"/>
      <c r="IH27" s="18"/>
      <c r="II27" s="18"/>
    </row>
    <row r="28" spans="1:243" s="17" customFormat="1" ht="66.75" customHeight="1">
      <c r="A28" s="69">
        <v>1.15</v>
      </c>
      <c r="B28" s="73" t="s">
        <v>48</v>
      </c>
      <c r="C28" s="71"/>
      <c r="D28" s="71">
        <v>1009.2</v>
      </c>
      <c r="E28" s="74" t="s">
        <v>42</v>
      </c>
      <c r="F28" s="75">
        <v>115.26</v>
      </c>
      <c r="G28" s="76"/>
      <c r="H28" s="77"/>
      <c r="I28" s="78" t="s">
        <v>33</v>
      </c>
      <c r="J28" s="79">
        <f t="shared" si="0"/>
        <v>1</v>
      </c>
      <c r="K28" s="77" t="s">
        <v>34</v>
      </c>
      <c r="L28" s="77" t="s">
        <v>4</v>
      </c>
      <c r="M28" s="32"/>
      <c r="N28" s="40"/>
      <c r="O28" s="40"/>
      <c r="P28" s="41"/>
      <c r="Q28" s="40"/>
      <c r="R28" s="40"/>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53">
        <f>total_amount_ba($B$2,$D$2,D28,F28,J28,K28,M28)</f>
        <v>116320.39</v>
      </c>
      <c r="BB28" s="48">
        <f t="shared" si="1"/>
        <v>116320.39</v>
      </c>
      <c r="BC28" s="49" t="str">
        <f>SpellNumber(L28,BB28)</f>
        <v>INR  One Lakh Sixteen Thousand Three Hundred &amp; Twenty  and Paise Thirty Nine Only</v>
      </c>
      <c r="IA28" s="17">
        <v>1.15</v>
      </c>
      <c r="IB28" s="17" t="s">
        <v>48</v>
      </c>
      <c r="ID28" s="17">
        <v>1009.2</v>
      </c>
      <c r="IE28" s="18" t="s">
        <v>42</v>
      </c>
      <c r="IF28" s="18"/>
      <c r="IG28" s="18"/>
      <c r="IH28" s="18"/>
      <c r="II28" s="18"/>
    </row>
    <row r="29" spans="1:243" s="17" customFormat="1" ht="15.75">
      <c r="A29" s="69">
        <v>1.16</v>
      </c>
      <c r="B29" s="70" t="s">
        <v>64</v>
      </c>
      <c r="C29" s="71"/>
      <c r="D29" s="72"/>
      <c r="E29" s="72"/>
      <c r="F29" s="72"/>
      <c r="G29" s="72"/>
      <c r="H29" s="72"/>
      <c r="I29" s="72"/>
      <c r="J29" s="72"/>
      <c r="K29" s="72"/>
      <c r="L29" s="72"/>
      <c r="M29" s="72"/>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IA29" s="17">
        <v>1.16</v>
      </c>
      <c r="IB29" s="17" t="s">
        <v>64</v>
      </c>
      <c r="IE29" s="18"/>
      <c r="IF29" s="18"/>
      <c r="IG29" s="18"/>
      <c r="IH29" s="18"/>
      <c r="II29" s="18"/>
    </row>
    <row r="30" spans="1:243" s="17" customFormat="1" ht="47.25">
      <c r="A30" s="69">
        <v>1.17</v>
      </c>
      <c r="B30" s="73" t="s">
        <v>81</v>
      </c>
      <c r="C30" s="71"/>
      <c r="D30" s="72"/>
      <c r="E30" s="72"/>
      <c r="F30" s="72"/>
      <c r="G30" s="72"/>
      <c r="H30" s="72"/>
      <c r="I30" s="72"/>
      <c r="J30" s="72"/>
      <c r="K30" s="72"/>
      <c r="L30" s="72"/>
      <c r="M30" s="72"/>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IA30" s="17">
        <v>1.17</v>
      </c>
      <c r="IB30" s="17" t="s">
        <v>81</v>
      </c>
      <c r="IE30" s="18"/>
      <c r="IF30" s="18"/>
      <c r="IG30" s="18"/>
      <c r="IH30" s="18"/>
      <c r="II30" s="18"/>
    </row>
    <row r="31" spans="1:243" s="17" customFormat="1" ht="47.25">
      <c r="A31" s="69">
        <v>1.18</v>
      </c>
      <c r="B31" s="73" t="s">
        <v>65</v>
      </c>
      <c r="C31" s="71"/>
      <c r="D31" s="71">
        <v>20</v>
      </c>
      <c r="E31" s="74" t="s">
        <v>42</v>
      </c>
      <c r="F31" s="75">
        <v>825.91</v>
      </c>
      <c r="G31" s="76"/>
      <c r="H31" s="77"/>
      <c r="I31" s="78" t="s">
        <v>33</v>
      </c>
      <c r="J31" s="79">
        <f t="shared" si="0"/>
        <v>1</v>
      </c>
      <c r="K31" s="77" t="s">
        <v>34</v>
      </c>
      <c r="L31" s="77" t="s">
        <v>4</v>
      </c>
      <c r="M31" s="32"/>
      <c r="N31" s="40"/>
      <c r="O31" s="40"/>
      <c r="P31" s="41"/>
      <c r="Q31" s="40"/>
      <c r="R31" s="40"/>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53">
        <f>total_amount_ba($B$2,$D$2,D31,F31,J31,K31,M31)</f>
        <v>16518.2</v>
      </c>
      <c r="BB31" s="48">
        <f t="shared" si="1"/>
        <v>16518.2</v>
      </c>
      <c r="BC31" s="49" t="str">
        <f>SpellNumber(L31,BB31)</f>
        <v>INR  Sixteen Thousand Five Hundred &amp; Eighteen  and Paise Twenty Only</v>
      </c>
      <c r="IA31" s="17">
        <v>1.18</v>
      </c>
      <c r="IB31" s="17" t="s">
        <v>65</v>
      </c>
      <c r="ID31" s="17">
        <v>20</v>
      </c>
      <c r="IE31" s="18" t="s">
        <v>42</v>
      </c>
      <c r="IF31" s="18"/>
      <c r="IG31" s="18"/>
      <c r="IH31" s="18"/>
      <c r="II31" s="18"/>
    </row>
    <row r="32" spans="1:243" s="17" customFormat="1" ht="409.5">
      <c r="A32" s="69">
        <v>1.19</v>
      </c>
      <c r="B32" s="73" t="s">
        <v>66</v>
      </c>
      <c r="C32" s="71"/>
      <c r="D32" s="71">
        <v>226</v>
      </c>
      <c r="E32" s="74" t="s">
        <v>42</v>
      </c>
      <c r="F32" s="75">
        <v>249.89</v>
      </c>
      <c r="G32" s="76"/>
      <c r="H32" s="77"/>
      <c r="I32" s="78" t="s">
        <v>33</v>
      </c>
      <c r="J32" s="79">
        <f t="shared" si="0"/>
        <v>1</v>
      </c>
      <c r="K32" s="77" t="s">
        <v>34</v>
      </c>
      <c r="L32" s="77" t="s">
        <v>4</v>
      </c>
      <c r="M32" s="32"/>
      <c r="N32" s="40"/>
      <c r="O32" s="40"/>
      <c r="P32" s="41"/>
      <c r="Q32" s="40"/>
      <c r="R32" s="40"/>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53">
        <f>total_amount_ba($B$2,$D$2,D32,F32,J32,K32,M32)</f>
        <v>56475.14</v>
      </c>
      <c r="BB32" s="48">
        <f t="shared" si="1"/>
        <v>56475.14</v>
      </c>
      <c r="BC32" s="49" t="str">
        <f>SpellNumber(L32,BB32)</f>
        <v>INR  Fifty Six Thousand Four Hundred &amp; Seventy Five  and Paise Fourteen Only</v>
      </c>
      <c r="IA32" s="17">
        <v>1.19</v>
      </c>
      <c r="IB32" s="17" t="s">
        <v>66</v>
      </c>
      <c r="ID32" s="17">
        <v>226</v>
      </c>
      <c r="IE32" s="47" t="s">
        <v>42</v>
      </c>
      <c r="IF32" s="18"/>
      <c r="IG32" s="18"/>
      <c r="IH32" s="18"/>
      <c r="II32" s="18"/>
    </row>
    <row r="33" spans="1:243" s="17" customFormat="1" ht="142.5" customHeight="1">
      <c r="A33" s="69">
        <v>1.2</v>
      </c>
      <c r="B33" s="73" t="s">
        <v>67</v>
      </c>
      <c r="C33" s="71"/>
      <c r="D33" s="71">
        <v>223</v>
      </c>
      <c r="E33" s="74" t="s">
        <v>42</v>
      </c>
      <c r="F33" s="75">
        <v>2.5</v>
      </c>
      <c r="G33" s="76"/>
      <c r="H33" s="77"/>
      <c r="I33" s="78" t="s">
        <v>33</v>
      </c>
      <c r="J33" s="79">
        <f t="shared" si="0"/>
        <v>1</v>
      </c>
      <c r="K33" s="77" t="s">
        <v>34</v>
      </c>
      <c r="L33" s="77" t="s">
        <v>4</v>
      </c>
      <c r="M33" s="32"/>
      <c r="N33" s="40"/>
      <c r="O33" s="40"/>
      <c r="P33" s="41"/>
      <c r="Q33" s="40"/>
      <c r="R33" s="40"/>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53">
        <f>total_amount_ba($B$2,$D$2,D33,F33,J33,K33,M33)</f>
        <v>557.5</v>
      </c>
      <c r="BB33" s="48">
        <f t="shared" si="1"/>
        <v>557.5</v>
      </c>
      <c r="BC33" s="49" t="str">
        <f>SpellNumber(L33,BB33)</f>
        <v>INR  Five Hundred &amp; Fifty Seven  and Paise Fifty Only</v>
      </c>
      <c r="IA33" s="17">
        <v>1.2</v>
      </c>
      <c r="IB33" s="17" t="s">
        <v>67</v>
      </c>
      <c r="ID33" s="17">
        <v>223</v>
      </c>
      <c r="IE33" s="18" t="s">
        <v>42</v>
      </c>
      <c r="IF33" s="18"/>
      <c r="IG33" s="18"/>
      <c r="IH33" s="18"/>
      <c r="II33" s="18"/>
    </row>
    <row r="34" spans="1:243" s="17" customFormat="1" ht="19.5" customHeight="1">
      <c r="A34" s="69">
        <v>1.21</v>
      </c>
      <c r="B34" s="70" t="s">
        <v>68</v>
      </c>
      <c r="C34" s="71"/>
      <c r="D34" s="72"/>
      <c r="E34" s="72"/>
      <c r="F34" s="72"/>
      <c r="G34" s="72"/>
      <c r="H34" s="72"/>
      <c r="I34" s="72"/>
      <c r="J34" s="72"/>
      <c r="K34" s="72"/>
      <c r="L34" s="72"/>
      <c r="M34" s="72"/>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IA34" s="17">
        <v>1.21</v>
      </c>
      <c r="IB34" s="17" t="s">
        <v>68</v>
      </c>
      <c r="IE34" s="18"/>
      <c r="IF34" s="18"/>
      <c r="IG34" s="18"/>
      <c r="IH34" s="18"/>
      <c r="II34" s="18"/>
    </row>
    <row r="35" spans="1:243" s="17" customFormat="1" ht="78.75">
      <c r="A35" s="69">
        <v>1.22</v>
      </c>
      <c r="B35" s="73" t="s">
        <v>69</v>
      </c>
      <c r="C35" s="71"/>
      <c r="D35" s="72"/>
      <c r="E35" s="72"/>
      <c r="F35" s="72"/>
      <c r="G35" s="72"/>
      <c r="H35" s="72"/>
      <c r="I35" s="72"/>
      <c r="J35" s="72"/>
      <c r="K35" s="72"/>
      <c r="L35" s="72"/>
      <c r="M35" s="72"/>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IA35" s="17">
        <v>1.22</v>
      </c>
      <c r="IB35" s="17" t="s">
        <v>69</v>
      </c>
      <c r="IE35" s="18"/>
      <c r="IF35" s="18"/>
      <c r="IG35" s="18"/>
      <c r="IH35" s="18"/>
      <c r="II35" s="18"/>
    </row>
    <row r="36" spans="1:243" s="17" customFormat="1" ht="42.75">
      <c r="A36" s="69">
        <v>1.23</v>
      </c>
      <c r="B36" s="73" t="s">
        <v>49</v>
      </c>
      <c r="C36" s="71"/>
      <c r="D36" s="71">
        <v>22.34</v>
      </c>
      <c r="E36" s="74" t="s">
        <v>44</v>
      </c>
      <c r="F36" s="75">
        <v>1759.84</v>
      </c>
      <c r="G36" s="76"/>
      <c r="H36" s="77"/>
      <c r="I36" s="78" t="s">
        <v>33</v>
      </c>
      <c r="J36" s="79">
        <f>IF(I36="Less(-)",-1,1)</f>
        <v>1</v>
      </c>
      <c r="K36" s="77" t="s">
        <v>34</v>
      </c>
      <c r="L36" s="77" t="s">
        <v>4</v>
      </c>
      <c r="M36" s="32"/>
      <c r="N36" s="40"/>
      <c r="O36" s="40"/>
      <c r="P36" s="41"/>
      <c r="Q36" s="40"/>
      <c r="R36" s="40"/>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53">
        <f>total_amount_ba($B$2,$D$2,D36,F36,J36,K36,M36)</f>
        <v>39314.83</v>
      </c>
      <c r="BB36" s="48">
        <f>BA36+SUM(N36:AZ36)</f>
        <v>39314.83</v>
      </c>
      <c r="BC36" s="49" t="str">
        <f>SpellNumber(L36,BB36)</f>
        <v>INR  Thirty Nine Thousand Three Hundred &amp; Fourteen  and Paise Eighty Three Only</v>
      </c>
      <c r="IA36" s="17">
        <v>1.23</v>
      </c>
      <c r="IB36" s="17" t="s">
        <v>49</v>
      </c>
      <c r="ID36" s="17">
        <v>22.34</v>
      </c>
      <c r="IE36" s="18" t="s">
        <v>44</v>
      </c>
      <c r="IF36" s="18"/>
      <c r="IG36" s="18"/>
      <c r="IH36" s="18"/>
      <c r="II36" s="18"/>
    </row>
    <row r="37" spans="1:243" s="17" customFormat="1" ht="157.5" customHeight="1">
      <c r="A37" s="69">
        <v>1.24</v>
      </c>
      <c r="B37" s="73" t="s">
        <v>70</v>
      </c>
      <c r="C37" s="71"/>
      <c r="D37" s="71">
        <v>33.51</v>
      </c>
      <c r="E37" s="74" t="s">
        <v>44</v>
      </c>
      <c r="F37" s="75">
        <v>1086.89</v>
      </c>
      <c r="G37" s="76"/>
      <c r="H37" s="77"/>
      <c r="I37" s="78" t="s">
        <v>33</v>
      </c>
      <c r="J37" s="79">
        <f t="shared" si="0"/>
        <v>1</v>
      </c>
      <c r="K37" s="77" t="s">
        <v>34</v>
      </c>
      <c r="L37" s="77" t="s">
        <v>4</v>
      </c>
      <c r="M37" s="32"/>
      <c r="N37" s="40"/>
      <c r="O37" s="40"/>
      <c r="P37" s="41"/>
      <c r="Q37" s="40"/>
      <c r="R37" s="40"/>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53">
        <f>total_amount_ba($B$2,$D$2,D37,F37,J37,K37,M37)</f>
        <v>36421.68</v>
      </c>
      <c r="BB37" s="48">
        <f t="shared" si="1"/>
        <v>36421.68</v>
      </c>
      <c r="BC37" s="49" t="str">
        <f>SpellNumber(L37,BB37)</f>
        <v>INR  Thirty Six Thousand Four Hundred &amp; Twenty One  and Paise Sixty Eight Only</v>
      </c>
      <c r="IA37" s="17">
        <v>1.24</v>
      </c>
      <c r="IB37" s="17" t="s">
        <v>70</v>
      </c>
      <c r="ID37" s="17">
        <v>33.51</v>
      </c>
      <c r="IE37" s="18" t="s">
        <v>44</v>
      </c>
      <c r="IF37" s="18"/>
      <c r="IG37" s="18"/>
      <c r="IH37" s="18"/>
      <c r="II37" s="18"/>
    </row>
    <row r="38" spans="1:243" s="17" customFormat="1" ht="63">
      <c r="A38" s="69">
        <v>1.25</v>
      </c>
      <c r="B38" s="73" t="s">
        <v>82</v>
      </c>
      <c r="C38" s="71"/>
      <c r="D38" s="72"/>
      <c r="E38" s="72"/>
      <c r="F38" s="72"/>
      <c r="G38" s="72"/>
      <c r="H38" s="72"/>
      <c r="I38" s="72"/>
      <c r="J38" s="72"/>
      <c r="K38" s="72"/>
      <c r="L38" s="72"/>
      <c r="M38" s="72"/>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IA38" s="17">
        <v>1.25</v>
      </c>
      <c r="IB38" s="17" t="s">
        <v>82</v>
      </c>
      <c r="IE38" s="18"/>
      <c r="IF38" s="18"/>
      <c r="IG38" s="18"/>
      <c r="IH38" s="18"/>
      <c r="II38" s="18"/>
    </row>
    <row r="39" spans="1:243" s="17" customFormat="1" ht="31.5" customHeight="1">
      <c r="A39" s="69">
        <v>1.26</v>
      </c>
      <c r="B39" s="73" t="s">
        <v>83</v>
      </c>
      <c r="C39" s="71"/>
      <c r="D39" s="71">
        <v>219.2</v>
      </c>
      <c r="E39" s="74" t="s">
        <v>98</v>
      </c>
      <c r="F39" s="75">
        <v>58.04</v>
      </c>
      <c r="G39" s="76"/>
      <c r="H39" s="77"/>
      <c r="I39" s="78" t="s">
        <v>33</v>
      </c>
      <c r="J39" s="79">
        <f t="shared" si="0"/>
        <v>1</v>
      </c>
      <c r="K39" s="77" t="s">
        <v>34</v>
      </c>
      <c r="L39" s="77" t="s">
        <v>4</v>
      </c>
      <c r="M39" s="32"/>
      <c r="N39" s="40"/>
      <c r="O39" s="40"/>
      <c r="P39" s="41"/>
      <c r="Q39" s="40"/>
      <c r="R39" s="40"/>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53">
        <f>total_amount_ba($B$2,$D$2,D39,F39,J39,K39,M39)</f>
        <v>12722.37</v>
      </c>
      <c r="BB39" s="48">
        <f t="shared" si="1"/>
        <v>12722.37</v>
      </c>
      <c r="BC39" s="49" t="str">
        <f>SpellNumber(L39,BB39)</f>
        <v>INR  Twelve Thousand Seven Hundred &amp; Twenty Two  and Paise Thirty Seven Only</v>
      </c>
      <c r="IA39" s="17">
        <v>1.26</v>
      </c>
      <c r="IB39" s="17" t="s">
        <v>83</v>
      </c>
      <c r="ID39" s="17">
        <v>219.2</v>
      </c>
      <c r="IE39" s="18" t="s">
        <v>98</v>
      </c>
      <c r="IF39" s="18"/>
      <c r="IG39" s="18"/>
      <c r="IH39" s="18"/>
      <c r="II39" s="18"/>
    </row>
    <row r="40" spans="1:243" s="17" customFormat="1" ht="78.75">
      <c r="A40" s="69">
        <v>1.27</v>
      </c>
      <c r="B40" s="73" t="s">
        <v>53</v>
      </c>
      <c r="C40" s="71"/>
      <c r="D40" s="71">
        <v>266</v>
      </c>
      <c r="E40" s="74" t="s">
        <v>42</v>
      </c>
      <c r="F40" s="75">
        <v>39.5</v>
      </c>
      <c r="G40" s="76"/>
      <c r="H40" s="77"/>
      <c r="I40" s="78" t="s">
        <v>33</v>
      </c>
      <c r="J40" s="79">
        <f t="shared" si="0"/>
        <v>1</v>
      </c>
      <c r="K40" s="77" t="s">
        <v>34</v>
      </c>
      <c r="L40" s="77" t="s">
        <v>4</v>
      </c>
      <c r="M40" s="32"/>
      <c r="N40" s="40"/>
      <c r="O40" s="40"/>
      <c r="P40" s="41"/>
      <c r="Q40" s="40"/>
      <c r="R40" s="40"/>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53">
        <f>total_amount_ba($B$2,$D$2,D40,F40,J40,K40,M40)</f>
        <v>10507</v>
      </c>
      <c r="BB40" s="48">
        <f t="shared" si="1"/>
        <v>10507</v>
      </c>
      <c r="BC40" s="49" t="str">
        <f>SpellNumber(L40,BB40)</f>
        <v>INR  Ten Thousand Five Hundred &amp; Seven  Only</v>
      </c>
      <c r="IA40" s="17">
        <v>1.27</v>
      </c>
      <c r="IB40" s="17" t="s">
        <v>53</v>
      </c>
      <c r="ID40" s="17">
        <v>266</v>
      </c>
      <c r="IE40" s="18" t="s">
        <v>42</v>
      </c>
      <c r="IF40" s="18"/>
      <c r="IG40" s="18"/>
      <c r="IH40" s="18"/>
      <c r="II40" s="18"/>
    </row>
    <row r="41" spans="1:243" s="17" customFormat="1" ht="31.5" customHeight="1">
      <c r="A41" s="69">
        <v>1.28</v>
      </c>
      <c r="B41" s="73" t="s">
        <v>84</v>
      </c>
      <c r="C41" s="71"/>
      <c r="D41" s="71">
        <v>999</v>
      </c>
      <c r="E41" s="74" t="s">
        <v>42</v>
      </c>
      <c r="F41" s="75">
        <v>40.77</v>
      </c>
      <c r="G41" s="76"/>
      <c r="H41" s="77"/>
      <c r="I41" s="78" t="s">
        <v>33</v>
      </c>
      <c r="J41" s="79">
        <f t="shared" si="0"/>
        <v>1</v>
      </c>
      <c r="K41" s="77" t="s">
        <v>34</v>
      </c>
      <c r="L41" s="77" t="s">
        <v>4</v>
      </c>
      <c r="M41" s="32"/>
      <c r="N41" s="40"/>
      <c r="O41" s="40"/>
      <c r="P41" s="41"/>
      <c r="Q41" s="40"/>
      <c r="R41" s="40"/>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53">
        <f>total_amount_ba($B$2,$D$2,D41,F41,J41,K41,M41)</f>
        <v>40729.23</v>
      </c>
      <c r="BB41" s="48">
        <f t="shared" si="1"/>
        <v>40729.23</v>
      </c>
      <c r="BC41" s="49" t="str">
        <f>SpellNumber(L41,BB41)</f>
        <v>INR  Forty Thousand Seven Hundred &amp; Twenty Nine  and Paise Twenty Three Only</v>
      </c>
      <c r="IA41" s="17">
        <v>1.28</v>
      </c>
      <c r="IB41" s="17" t="s">
        <v>84</v>
      </c>
      <c r="ID41" s="17">
        <v>999</v>
      </c>
      <c r="IE41" s="18" t="s">
        <v>42</v>
      </c>
      <c r="IF41" s="18"/>
      <c r="IG41" s="18"/>
      <c r="IH41" s="18"/>
      <c r="II41" s="18"/>
    </row>
    <row r="42" spans="1:243" s="17" customFormat="1" ht="31.5" customHeight="1">
      <c r="A42" s="69">
        <v>1.29</v>
      </c>
      <c r="B42" s="73" t="s">
        <v>54</v>
      </c>
      <c r="C42" s="71"/>
      <c r="D42" s="71">
        <v>64.5</v>
      </c>
      <c r="E42" s="74" t="s">
        <v>44</v>
      </c>
      <c r="F42" s="75">
        <v>192.33</v>
      </c>
      <c r="G42" s="76"/>
      <c r="H42" s="77"/>
      <c r="I42" s="78" t="s">
        <v>33</v>
      </c>
      <c r="J42" s="79">
        <f t="shared" si="0"/>
        <v>1</v>
      </c>
      <c r="K42" s="77" t="s">
        <v>34</v>
      </c>
      <c r="L42" s="77" t="s">
        <v>4</v>
      </c>
      <c r="M42" s="32"/>
      <c r="N42" s="40"/>
      <c r="O42" s="40"/>
      <c r="P42" s="41"/>
      <c r="Q42" s="40"/>
      <c r="R42" s="40"/>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53">
        <f>total_amount_ba($B$2,$D$2,D42,F42,J42,K42,M42)</f>
        <v>12405.29</v>
      </c>
      <c r="BB42" s="48">
        <f t="shared" si="1"/>
        <v>12405.29</v>
      </c>
      <c r="BC42" s="49" t="str">
        <f>SpellNumber(L42,BB42)</f>
        <v>INR  Twelve Thousand Four Hundred &amp; Five  and Paise Twenty Nine Only</v>
      </c>
      <c r="IA42" s="17">
        <v>1.29</v>
      </c>
      <c r="IB42" s="17" t="s">
        <v>54</v>
      </c>
      <c r="ID42" s="17">
        <v>64.5</v>
      </c>
      <c r="IE42" s="18" t="s">
        <v>44</v>
      </c>
      <c r="IF42" s="18"/>
      <c r="IG42" s="18"/>
      <c r="IH42" s="18"/>
      <c r="II42" s="18"/>
    </row>
    <row r="43" spans="1:243" s="17" customFormat="1" ht="31.5" customHeight="1">
      <c r="A43" s="69">
        <v>1.3</v>
      </c>
      <c r="B43" s="70" t="s">
        <v>71</v>
      </c>
      <c r="C43" s="71"/>
      <c r="D43" s="72"/>
      <c r="E43" s="72"/>
      <c r="F43" s="72"/>
      <c r="G43" s="72"/>
      <c r="H43" s="72"/>
      <c r="I43" s="72"/>
      <c r="J43" s="72"/>
      <c r="K43" s="72"/>
      <c r="L43" s="72"/>
      <c r="M43" s="72"/>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IA43" s="17">
        <v>1.3</v>
      </c>
      <c r="IB43" s="17" t="s">
        <v>71</v>
      </c>
      <c r="IE43" s="18"/>
      <c r="IF43" s="18"/>
      <c r="IG43" s="18"/>
      <c r="IH43" s="18"/>
      <c r="II43" s="18"/>
    </row>
    <row r="44" spans="1:243" s="17" customFormat="1" ht="31.5" customHeight="1">
      <c r="A44" s="69">
        <v>1.31</v>
      </c>
      <c r="B44" s="73" t="s">
        <v>72</v>
      </c>
      <c r="C44" s="71"/>
      <c r="D44" s="71">
        <v>92.2</v>
      </c>
      <c r="E44" s="74" t="s">
        <v>98</v>
      </c>
      <c r="F44" s="75">
        <v>150.64</v>
      </c>
      <c r="G44" s="76"/>
      <c r="H44" s="77"/>
      <c r="I44" s="78" t="s">
        <v>33</v>
      </c>
      <c r="J44" s="79">
        <f>IF(I44="Less(-)",-1,1)</f>
        <v>1</v>
      </c>
      <c r="K44" s="77" t="s">
        <v>34</v>
      </c>
      <c r="L44" s="77" t="s">
        <v>4</v>
      </c>
      <c r="M44" s="32"/>
      <c r="N44" s="40"/>
      <c r="O44" s="40"/>
      <c r="P44" s="41"/>
      <c r="Q44" s="40"/>
      <c r="R44" s="40"/>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53">
        <f>total_amount_ba($B$2,$D$2,D44,F44,J44,K44,M44)</f>
        <v>13889.01</v>
      </c>
      <c r="BB44" s="48">
        <f>BA44+SUM(N44:AZ44)</f>
        <v>13889.01</v>
      </c>
      <c r="BC44" s="49" t="str">
        <f>SpellNumber(L44,BB44)</f>
        <v>INR  Thirteen Thousand Eight Hundred &amp; Eighty Nine  and Paise One Only</v>
      </c>
      <c r="IA44" s="17">
        <v>1.31</v>
      </c>
      <c r="IB44" s="17" t="s">
        <v>72</v>
      </c>
      <c r="ID44" s="17">
        <v>92.2</v>
      </c>
      <c r="IE44" s="18" t="s">
        <v>98</v>
      </c>
      <c r="IF44" s="18"/>
      <c r="IG44" s="18"/>
      <c r="IH44" s="18"/>
      <c r="II44" s="18"/>
    </row>
    <row r="45" spans="1:243" s="17" customFormat="1" ht="31.5" customHeight="1">
      <c r="A45" s="69">
        <v>1.32</v>
      </c>
      <c r="B45" s="70" t="s">
        <v>73</v>
      </c>
      <c r="C45" s="71"/>
      <c r="D45" s="72"/>
      <c r="E45" s="72"/>
      <c r="F45" s="72"/>
      <c r="G45" s="72"/>
      <c r="H45" s="72"/>
      <c r="I45" s="72"/>
      <c r="J45" s="72"/>
      <c r="K45" s="72"/>
      <c r="L45" s="72"/>
      <c r="M45" s="72"/>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IA45" s="17">
        <v>1.32</v>
      </c>
      <c r="IB45" s="17" t="s">
        <v>73</v>
      </c>
      <c r="IE45" s="18"/>
      <c r="IF45" s="18"/>
      <c r="IG45" s="18"/>
      <c r="IH45" s="18"/>
      <c r="II45" s="18"/>
    </row>
    <row r="46" spans="1:243" s="17" customFormat="1" ht="31.5" customHeight="1">
      <c r="A46" s="69">
        <v>1.33</v>
      </c>
      <c r="B46" s="73" t="s">
        <v>85</v>
      </c>
      <c r="C46" s="71"/>
      <c r="D46" s="72"/>
      <c r="E46" s="72"/>
      <c r="F46" s="72"/>
      <c r="G46" s="72"/>
      <c r="H46" s="72"/>
      <c r="I46" s="72"/>
      <c r="J46" s="72"/>
      <c r="K46" s="72"/>
      <c r="L46" s="72"/>
      <c r="M46" s="72"/>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IA46" s="17">
        <v>1.33</v>
      </c>
      <c r="IB46" s="17" t="s">
        <v>85</v>
      </c>
      <c r="IE46" s="18"/>
      <c r="IF46" s="18"/>
      <c r="IG46" s="18"/>
      <c r="IH46" s="18"/>
      <c r="II46" s="18"/>
    </row>
    <row r="47" spans="1:243" s="17" customFormat="1" ht="47.25">
      <c r="A47" s="69">
        <v>1.34</v>
      </c>
      <c r="B47" s="73" t="s">
        <v>86</v>
      </c>
      <c r="C47" s="71"/>
      <c r="D47" s="71">
        <v>223</v>
      </c>
      <c r="E47" s="74" t="s">
        <v>42</v>
      </c>
      <c r="F47" s="75">
        <v>1335.34</v>
      </c>
      <c r="G47" s="76"/>
      <c r="H47" s="77"/>
      <c r="I47" s="78" t="s">
        <v>33</v>
      </c>
      <c r="J47" s="79">
        <f t="shared" si="0"/>
        <v>1</v>
      </c>
      <c r="K47" s="77" t="s">
        <v>34</v>
      </c>
      <c r="L47" s="77" t="s">
        <v>4</v>
      </c>
      <c r="M47" s="32"/>
      <c r="N47" s="40"/>
      <c r="O47" s="40"/>
      <c r="P47" s="41"/>
      <c r="Q47" s="40"/>
      <c r="R47" s="40"/>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53">
        <f>total_amount_ba($B$2,$D$2,D47,F47,J47,K47,M47)</f>
        <v>297780.82</v>
      </c>
      <c r="BB47" s="48">
        <f t="shared" si="1"/>
        <v>297780.82</v>
      </c>
      <c r="BC47" s="49" t="str">
        <f>SpellNumber(L47,BB47)</f>
        <v>INR  Two Lakh Ninety Seven Thousand Seven Hundred &amp; Eighty  and Paise Eighty Two Only</v>
      </c>
      <c r="IA47" s="17">
        <v>1.34</v>
      </c>
      <c r="IB47" s="17" t="s">
        <v>86</v>
      </c>
      <c r="ID47" s="17">
        <v>223</v>
      </c>
      <c r="IE47" s="18" t="s">
        <v>42</v>
      </c>
      <c r="IF47" s="18"/>
      <c r="IG47" s="18"/>
      <c r="IH47" s="18"/>
      <c r="II47" s="18"/>
    </row>
    <row r="48" spans="1:243" s="17" customFormat="1" ht="31.5">
      <c r="A48" s="69">
        <v>1.35</v>
      </c>
      <c r="B48" s="70" t="s">
        <v>74</v>
      </c>
      <c r="C48" s="71"/>
      <c r="D48" s="72"/>
      <c r="E48" s="72"/>
      <c r="F48" s="72"/>
      <c r="G48" s="72"/>
      <c r="H48" s="72"/>
      <c r="I48" s="72"/>
      <c r="J48" s="72"/>
      <c r="K48" s="72"/>
      <c r="L48" s="72"/>
      <c r="M48" s="72"/>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IA48" s="17">
        <v>1.35</v>
      </c>
      <c r="IB48" s="17" t="s">
        <v>74</v>
      </c>
      <c r="IE48" s="18"/>
      <c r="IF48" s="18"/>
      <c r="IG48" s="18"/>
      <c r="IH48" s="18"/>
      <c r="II48" s="18"/>
    </row>
    <row r="49" spans="1:243" s="17" customFormat="1" ht="94.5">
      <c r="A49" s="69">
        <v>1.36</v>
      </c>
      <c r="B49" s="73" t="s">
        <v>75</v>
      </c>
      <c r="C49" s="71"/>
      <c r="D49" s="72"/>
      <c r="E49" s="72"/>
      <c r="F49" s="72"/>
      <c r="G49" s="72"/>
      <c r="H49" s="72"/>
      <c r="I49" s="72"/>
      <c r="J49" s="72"/>
      <c r="K49" s="72"/>
      <c r="L49" s="72"/>
      <c r="M49" s="72"/>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IA49" s="17">
        <v>1.36</v>
      </c>
      <c r="IB49" s="17" t="s">
        <v>75</v>
      </c>
      <c r="IE49" s="18"/>
      <c r="IF49" s="18"/>
      <c r="IG49" s="18"/>
      <c r="IH49" s="18"/>
      <c r="II49" s="18"/>
    </row>
    <row r="50" spans="1:243" s="17" customFormat="1" ht="78.75">
      <c r="A50" s="69">
        <v>1.37</v>
      </c>
      <c r="B50" s="73" t="s">
        <v>87</v>
      </c>
      <c r="C50" s="71"/>
      <c r="D50" s="71">
        <v>240</v>
      </c>
      <c r="E50" s="74" t="s">
        <v>42</v>
      </c>
      <c r="F50" s="75">
        <v>103.24</v>
      </c>
      <c r="G50" s="76"/>
      <c r="H50" s="77"/>
      <c r="I50" s="78" t="s">
        <v>33</v>
      </c>
      <c r="J50" s="79">
        <f t="shared" si="0"/>
        <v>1</v>
      </c>
      <c r="K50" s="77" t="s">
        <v>34</v>
      </c>
      <c r="L50" s="77" t="s">
        <v>4</v>
      </c>
      <c r="M50" s="32"/>
      <c r="N50" s="40"/>
      <c r="O50" s="40"/>
      <c r="P50" s="41"/>
      <c r="Q50" s="40"/>
      <c r="R50" s="40"/>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53">
        <f>total_amount_ba($B$2,$D$2,D50,F50,J50,K50,M50)</f>
        <v>24777.6</v>
      </c>
      <c r="BB50" s="48">
        <f t="shared" si="1"/>
        <v>24777.6</v>
      </c>
      <c r="BC50" s="49" t="str">
        <f>SpellNumber(L50,BB50)</f>
        <v>INR  Twenty Four Thousand Seven Hundred &amp; Seventy Seven  and Paise Sixty Only</v>
      </c>
      <c r="IA50" s="17">
        <v>1.37</v>
      </c>
      <c r="IB50" s="17" t="s">
        <v>87</v>
      </c>
      <c r="ID50" s="17">
        <v>240</v>
      </c>
      <c r="IE50" s="18" t="s">
        <v>42</v>
      </c>
      <c r="IF50" s="18"/>
      <c r="IG50" s="18"/>
      <c r="IH50" s="18"/>
      <c r="II50" s="18"/>
    </row>
    <row r="51" spans="1:243" s="17" customFormat="1" ht="51" customHeight="1">
      <c r="A51" s="69">
        <v>1.38</v>
      </c>
      <c r="B51" s="70" t="s">
        <v>76</v>
      </c>
      <c r="C51" s="71"/>
      <c r="D51" s="72"/>
      <c r="E51" s="72"/>
      <c r="F51" s="72"/>
      <c r="G51" s="72"/>
      <c r="H51" s="72"/>
      <c r="I51" s="72"/>
      <c r="J51" s="72"/>
      <c r="K51" s="72"/>
      <c r="L51" s="72"/>
      <c r="M51" s="72"/>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IA51" s="17">
        <v>1.38</v>
      </c>
      <c r="IB51" s="17" t="s">
        <v>76</v>
      </c>
      <c r="IE51" s="18"/>
      <c r="IF51" s="18"/>
      <c r="IG51" s="18"/>
      <c r="IH51" s="18"/>
      <c r="II51" s="18"/>
    </row>
    <row r="52" spans="1:243" s="17" customFormat="1" ht="126">
      <c r="A52" s="69">
        <v>1.39</v>
      </c>
      <c r="B52" s="73" t="s">
        <v>88</v>
      </c>
      <c r="C52" s="71"/>
      <c r="D52" s="71">
        <v>219.2</v>
      </c>
      <c r="E52" s="74" t="s">
        <v>99</v>
      </c>
      <c r="F52" s="75">
        <v>1536.78</v>
      </c>
      <c r="G52" s="76"/>
      <c r="H52" s="77"/>
      <c r="I52" s="78" t="s">
        <v>33</v>
      </c>
      <c r="J52" s="79">
        <f>IF(I52="Less(-)",-1,1)</f>
        <v>1</v>
      </c>
      <c r="K52" s="77" t="s">
        <v>34</v>
      </c>
      <c r="L52" s="77" t="s">
        <v>4</v>
      </c>
      <c r="M52" s="32"/>
      <c r="N52" s="40"/>
      <c r="O52" s="40"/>
      <c r="P52" s="41"/>
      <c r="Q52" s="40"/>
      <c r="R52" s="40"/>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53">
        <f>total_amount_ba($B$2,$D$2,D52,F52,J52,K52,M52)</f>
        <v>336862.18</v>
      </c>
      <c r="BB52" s="48">
        <f>BA52+SUM(N52:AZ52)</f>
        <v>336862.18</v>
      </c>
      <c r="BC52" s="49" t="str">
        <f aca="true" t="shared" si="2" ref="BC52:BC61">SpellNumber(L52,BB52)</f>
        <v>INR  Three Lakh Thirty Six Thousand Eight Hundred &amp; Sixty Two  and Paise Eighteen Only</v>
      </c>
      <c r="IA52" s="17">
        <v>1.39</v>
      </c>
      <c r="IB52" s="17" t="s">
        <v>88</v>
      </c>
      <c r="ID52" s="17">
        <v>219.2</v>
      </c>
      <c r="IE52" s="18" t="s">
        <v>99</v>
      </c>
      <c r="IF52" s="18"/>
      <c r="IG52" s="18"/>
      <c r="IH52" s="18"/>
      <c r="II52" s="18"/>
    </row>
    <row r="53" spans="1:243" s="17" customFormat="1" ht="126">
      <c r="A53" s="69">
        <v>1.4</v>
      </c>
      <c r="B53" s="73" t="s">
        <v>89</v>
      </c>
      <c r="C53" s="71"/>
      <c r="D53" s="71">
        <v>32</v>
      </c>
      <c r="E53" s="74" t="s">
        <v>45</v>
      </c>
      <c r="F53" s="75">
        <v>734.37</v>
      </c>
      <c r="G53" s="76"/>
      <c r="H53" s="77"/>
      <c r="I53" s="78" t="s">
        <v>33</v>
      </c>
      <c r="J53" s="79">
        <f t="shared" si="0"/>
        <v>1</v>
      </c>
      <c r="K53" s="77" t="s">
        <v>34</v>
      </c>
      <c r="L53" s="77" t="s">
        <v>4</v>
      </c>
      <c r="M53" s="32"/>
      <c r="N53" s="40"/>
      <c r="O53" s="40"/>
      <c r="P53" s="41"/>
      <c r="Q53" s="40"/>
      <c r="R53" s="40"/>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53">
        <f>total_amount_ba($B$2,$D$2,D53,F53,J53,K53,M53)</f>
        <v>23499.84</v>
      </c>
      <c r="BB53" s="48">
        <f t="shared" si="1"/>
        <v>23499.84</v>
      </c>
      <c r="BC53" s="49" t="str">
        <f t="shared" si="2"/>
        <v>INR  Twenty Three Thousand Four Hundred &amp; Ninety Nine  and Paise Eighty Four Only</v>
      </c>
      <c r="IA53" s="17">
        <v>1.4</v>
      </c>
      <c r="IB53" s="17" t="s">
        <v>89</v>
      </c>
      <c r="ID53" s="17">
        <v>32</v>
      </c>
      <c r="IE53" s="18" t="s">
        <v>45</v>
      </c>
      <c r="IF53" s="18"/>
      <c r="IG53" s="18"/>
      <c r="IH53" s="18"/>
      <c r="II53" s="18"/>
    </row>
    <row r="54" spans="1:243" s="17" customFormat="1" ht="409.5">
      <c r="A54" s="69">
        <v>1.41</v>
      </c>
      <c r="B54" s="73" t="s">
        <v>90</v>
      </c>
      <c r="C54" s="71"/>
      <c r="D54" s="71">
        <v>36</v>
      </c>
      <c r="E54" s="74" t="s">
        <v>45</v>
      </c>
      <c r="F54" s="75">
        <v>1109.78</v>
      </c>
      <c r="G54" s="76"/>
      <c r="H54" s="77"/>
      <c r="I54" s="78" t="s">
        <v>33</v>
      </c>
      <c r="J54" s="79">
        <f t="shared" si="0"/>
        <v>1</v>
      </c>
      <c r="K54" s="77" t="s">
        <v>34</v>
      </c>
      <c r="L54" s="77" t="s">
        <v>4</v>
      </c>
      <c r="M54" s="32"/>
      <c r="N54" s="40"/>
      <c r="O54" s="40"/>
      <c r="P54" s="41"/>
      <c r="Q54" s="40"/>
      <c r="R54" s="40"/>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53">
        <f>total_amount_ba($B$2,$D$2,D54,F54,J54,K54,M54)</f>
        <v>39952.08</v>
      </c>
      <c r="BB54" s="48">
        <f t="shared" si="1"/>
        <v>39952.08</v>
      </c>
      <c r="BC54" s="49" t="str">
        <f t="shared" si="2"/>
        <v>INR  Thirty Nine Thousand Nine Hundred &amp; Fifty Two  and Paise Eight Only</v>
      </c>
      <c r="IA54" s="17">
        <v>1.41</v>
      </c>
      <c r="IB54" s="46" t="s">
        <v>90</v>
      </c>
      <c r="ID54" s="17">
        <v>36</v>
      </c>
      <c r="IE54" s="18" t="s">
        <v>45</v>
      </c>
      <c r="IF54" s="18"/>
      <c r="IG54" s="18"/>
      <c r="IH54" s="18"/>
      <c r="II54" s="18"/>
    </row>
    <row r="55" spans="1:243" s="17" customFormat="1" ht="157.5">
      <c r="A55" s="69">
        <v>1.42</v>
      </c>
      <c r="B55" s="73" t="s">
        <v>91</v>
      </c>
      <c r="C55" s="71"/>
      <c r="D55" s="71">
        <v>104</v>
      </c>
      <c r="E55" s="74" t="s">
        <v>45</v>
      </c>
      <c r="F55" s="75">
        <v>817.01</v>
      </c>
      <c r="G55" s="76"/>
      <c r="H55" s="77"/>
      <c r="I55" s="78" t="s">
        <v>33</v>
      </c>
      <c r="J55" s="79">
        <f t="shared" si="0"/>
        <v>1</v>
      </c>
      <c r="K55" s="77" t="s">
        <v>34</v>
      </c>
      <c r="L55" s="77" t="s">
        <v>4</v>
      </c>
      <c r="M55" s="32"/>
      <c r="N55" s="40"/>
      <c r="O55" s="40"/>
      <c r="P55" s="41"/>
      <c r="Q55" s="40"/>
      <c r="R55" s="40"/>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53">
        <f aca="true" t="shared" si="3" ref="BA55:BA61">total_amount_ba($B$2,$D$2,D55,F55,J55,K55,M55)</f>
        <v>84969.04</v>
      </c>
      <c r="BB55" s="48">
        <f t="shared" si="1"/>
        <v>84969.04</v>
      </c>
      <c r="BC55" s="49" t="str">
        <f t="shared" si="2"/>
        <v>INR  Eighty Four Thousand Nine Hundred &amp; Sixty Nine  and Paise Four Only</v>
      </c>
      <c r="IA55" s="17">
        <v>1.42</v>
      </c>
      <c r="IB55" s="17" t="s">
        <v>91</v>
      </c>
      <c r="ID55" s="17">
        <v>104</v>
      </c>
      <c r="IE55" s="18" t="s">
        <v>45</v>
      </c>
      <c r="IF55" s="18"/>
      <c r="IG55" s="18"/>
      <c r="IH55" s="18"/>
      <c r="II55" s="18"/>
    </row>
    <row r="56" spans="1:243" s="17" customFormat="1" ht="33" customHeight="1">
      <c r="A56" s="69">
        <v>1.43</v>
      </c>
      <c r="B56" s="73" t="s">
        <v>92</v>
      </c>
      <c r="C56" s="71"/>
      <c r="D56" s="71">
        <v>786</v>
      </c>
      <c r="E56" s="74" t="s">
        <v>99</v>
      </c>
      <c r="F56" s="75">
        <v>807.1</v>
      </c>
      <c r="G56" s="76"/>
      <c r="H56" s="77"/>
      <c r="I56" s="78" t="s">
        <v>33</v>
      </c>
      <c r="J56" s="79">
        <f t="shared" si="0"/>
        <v>1</v>
      </c>
      <c r="K56" s="77" t="s">
        <v>34</v>
      </c>
      <c r="L56" s="77" t="s">
        <v>4</v>
      </c>
      <c r="M56" s="32"/>
      <c r="N56" s="40"/>
      <c r="O56" s="40"/>
      <c r="P56" s="41"/>
      <c r="Q56" s="40"/>
      <c r="R56" s="40"/>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53">
        <f t="shared" si="3"/>
        <v>634380.6</v>
      </c>
      <c r="BB56" s="48">
        <f t="shared" si="1"/>
        <v>634380.6</v>
      </c>
      <c r="BC56" s="49" t="str">
        <f t="shared" si="2"/>
        <v>INR  Six Lakh Thirty Four Thousand Three Hundred &amp; Eighty  and Paise Sixty Only</v>
      </c>
      <c r="IA56" s="17">
        <v>1.43</v>
      </c>
      <c r="IB56" s="17" t="s">
        <v>92</v>
      </c>
      <c r="ID56" s="17">
        <v>786</v>
      </c>
      <c r="IE56" s="18" t="s">
        <v>99</v>
      </c>
      <c r="IF56" s="18"/>
      <c r="IG56" s="18"/>
      <c r="IH56" s="18"/>
      <c r="II56" s="18"/>
    </row>
    <row r="57" spans="1:243" s="17" customFormat="1" ht="173.25">
      <c r="A57" s="69">
        <v>1.44</v>
      </c>
      <c r="B57" s="73" t="s">
        <v>93</v>
      </c>
      <c r="C57" s="71"/>
      <c r="D57" s="71">
        <v>702</v>
      </c>
      <c r="E57" s="74" t="s">
        <v>100</v>
      </c>
      <c r="F57" s="75">
        <v>1358.48</v>
      </c>
      <c r="G57" s="76"/>
      <c r="H57" s="77"/>
      <c r="I57" s="78" t="s">
        <v>33</v>
      </c>
      <c r="J57" s="79">
        <f t="shared" si="0"/>
        <v>1</v>
      </c>
      <c r="K57" s="77" t="s">
        <v>34</v>
      </c>
      <c r="L57" s="77" t="s">
        <v>4</v>
      </c>
      <c r="M57" s="32"/>
      <c r="N57" s="40"/>
      <c r="O57" s="40"/>
      <c r="P57" s="41"/>
      <c r="Q57" s="40"/>
      <c r="R57" s="40"/>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53">
        <f t="shared" si="3"/>
        <v>953652.96</v>
      </c>
      <c r="BB57" s="48">
        <f t="shared" si="1"/>
        <v>953652.96</v>
      </c>
      <c r="BC57" s="49" t="str">
        <f t="shared" si="2"/>
        <v>INR  Nine Lakh Fifty Three Thousand Six Hundred &amp; Fifty Two  and Paise Ninety Six Only</v>
      </c>
      <c r="IA57" s="17">
        <v>1.44</v>
      </c>
      <c r="IB57" s="17" t="s">
        <v>93</v>
      </c>
      <c r="ID57" s="17">
        <v>702</v>
      </c>
      <c r="IE57" s="18" t="s">
        <v>100</v>
      </c>
      <c r="IF57" s="18"/>
      <c r="IG57" s="18"/>
      <c r="IH57" s="18"/>
      <c r="II57" s="18"/>
    </row>
    <row r="58" spans="1:243" s="17" customFormat="1" ht="173.25">
      <c r="A58" s="69">
        <v>1.45</v>
      </c>
      <c r="B58" s="73" t="s">
        <v>94</v>
      </c>
      <c r="C58" s="71"/>
      <c r="D58" s="71">
        <v>1773.6</v>
      </c>
      <c r="E58" s="74" t="s">
        <v>99</v>
      </c>
      <c r="F58" s="75">
        <v>689.79</v>
      </c>
      <c r="G58" s="76"/>
      <c r="H58" s="77"/>
      <c r="I58" s="78" t="s">
        <v>33</v>
      </c>
      <c r="J58" s="79">
        <f t="shared" si="0"/>
        <v>1</v>
      </c>
      <c r="K58" s="77" t="s">
        <v>34</v>
      </c>
      <c r="L58" s="77" t="s">
        <v>4</v>
      </c>
      <c r="M58" s="32"/>
      <c r="N58" s="40"/>
      <c r="O58" s="40"/>
      <c r="P58" s="41"/>
      <c r="Q58" s="40"/>
      <c r="R58" s="40"/>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53">
        <f t="shared" si="3"/>
        <v>1223411.54</v>
      </c>
      <c r="BB58" s="48">
        <f t="shared" si="1"/>
        <v>1223411.54</v>
      </c>
      <c r="BC58" s="49" t="str">
        <f t="shared" si="2"/>
        <v>INR  Twelve Lakh Twenty Three Thousand Four Hundred &amp; Eleven  and Paise Fifty Four Only</v>
      </c>
      <c r="IA58" s="17">
        <v>1.45</v>
      </c>
      <c r="IB58" s="17" t="s">
        <v>94</v>
      </c>
      <c r="ID58" s="17">
        <v>1773.6</v>
      </c>
      <c r="IE58" s="18" t="s">
        <v>99</v>
      </c>
      <c r="IF58" s="18"/>
      <c r="IG58" s="18"/>
      <c r="IH58" s="18"/>
      <c r="II58" s="18"/>
    </row>
    <row r="59" spans="1:243" s="17" customFormat="1" ht="173.25">
      <c r="A59" s="69">
        <v>1.46</v>
      </c>
      <c r="B59" s="73" t="s">
        <v>95</v>
      </c>
      <c r="C59" s="71"/>
      <c r="D59" s="71">
        <v>56</v>
      </c>
      <c r="E59" s="74" t="s">
        <v>45</v>
      </c>
      <c r="F59" s="75">
        <v>724.99</v>
      </c>
      <c r="G59" s="76"/>
      <c r="H59" s="77"/>
      <c r="I59" s="78" t="s">
        <v>33</v>
      </c>
      <c r="J59" s="79">
        <f t="shared" si="0"/>
        <v>1</v>
      </c>
      <c r="K59" s="77" t="s">
        <v>34</v>
      </c>
      <c r="L59" s="77" t="s">
        <v>4</v>
      </c>
      <c r="M59" s="32"/>
      <c r="N59" s="40"/>
      <c r="O59" s="40"/>
      <c r="P59" s="41"/>
      <c r="Q59" s="40"/>
      <c r="R59" s="40"/>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53">
        <f t="shared" si="3"/>
        <v>40599.44</v>
      </c>
      <c r="BB59" s="48">
        <f t="shared" si="1"/>
        <v>40599.44</v>
      </c>
      <c r="BC59" s="49" t="str">
        <f t="shared" si="2"/>
        <v>INR  Forty Thousand Five Hundred &amp; Ninety Nine  and Paise Forty Four Only</v>
      </c>
      <c r="IA59" s="17">
        <v>1.46</v>
      </c>
      <c r="IB59" s="17" t="s">
        <v>95</v>
      </c>
      <c r="ID59" s="17">
        <v>56</v>
      </c>
      <c r="IE59" s="18" t="s">
        <v>45</v>
      </c>
      <c r="IF59" s="18"/>
      <c r="IG59" s="18"/>
      <c r="IH59" s="18"/>
      <c r="II59" s="18"/>
    </row>
    <row r="60" spans="1:243" s="17" customFormat="1" ht="94.5">
      <c r="A60" s="69">
        <v>1.47</v>
      </c>
      <c r="B60" s="73" t="s">
        <v>96</v>
      </c>
      <c r="C60" s="71"/>
      <c r="D60" s="71">
        <v>909</v>
      </c>
      <c r="E60" s="74" t="s">
        <v>42</v>
      </c>
      <c r="F60" s="75">
        <v>1795.44</v>
      </c>
      <c r="G60" s="76"/>
      <c r="H60" s="77"/>
      <c r="I60" s="78" t="s">
        <v>33</v>
      </c>
      <c r="J60" s="79">
        <f t="shared" si="0"/>
        <v>1</v>
      </c>
      <c r="K60" s="77" t="s">
        <v>34</v>
      </c>
      <c r="L60" s="77" t="s">
        <v>4</v>
      </c>
      <c r="M60" s="32"/>
      <c r="N60" s="40"/>
      <c r="O60" s="40"/>
      <c r="P60" s="41"/>
      <c r="Q60" s="40"/>
      <c r="R60" s="40"/>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53">
        <f t="shared" si="3"/>
        <v>1632054.96</v>
      </c>
      <c r="BB60" s="48">
        <f t="shared" si="1"/>
        <v>1632054.96</v>
      </c>
      <c r="BC60" s="49" t="str">
        <f t="shared" si="2"/>
        <v>INR  Sixteen Lakh Thirty Two Thousand  &amp;Fifty Four  and Paise Ninety Six Only</v>
      </c>
      <c r="IA60" s="17">
        <v>1.47</v>
      </c>
      <c r="IB60" s="17" t="s">
        <v>96</v>
      </c>
      <c r="ID60" s="17">
        <v>909</v>
      </c>
      <c r="IE60" s="18" t="s">
        <v>42</v>
      </c>
      <c r="IF60" s="18"/>
      <c r="IG60" s="18"/>
      <c r="IH60" s="18"/>
      <c r="II60" s="18"/>
    </row>
    <row r="61" spans="1:243" s="17" customFormat="1" ht="409.5">
      <c r="A61" s="69">
        <v>1.48</v>
      </c>
      <c r="B61" s="73" t="s">
        <v>97</v>
      </c>
      <c r="C61" s="71"/>
      <c r="D61" s="71">
        <v>4872</v>
      </c>
      <c r="E61" s="74" t="s">
        <v>42</v>
      </c>
      <c r="F61" s="75">
        <v>1923.94</v>
      </c>
      <c r="G61" s="76"/>
      <c r="H61" s="77"/>
      <c r="I61" s="78" t="s">
        <v>33</v>
      </c>
      <c r="J61" s="79">
        <f t="shared" si="0"/>
        <v>1</v>
      </c>
      <c r="K61" s="77" t="s">
        <v>34</v>
      </c>
      <c r="L61" s="77" t="s">
        <v>4</v>
      </c>
      <c r="M61" s="32"/>
      <c r="N61" s="40"/>
      <c r="O61" s="40"/>
      <c r="P61" s="41"/>
      <c r="Q61" s="40"/>
      <c r="R61" s="40"/>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53">
        <f t="shared" si="3"/>
        <v>9373435.68</v>
      </c>
      <c r="BB61" s="48">
        <f t="shared" si="1"/>
        <v>9373435.68</v>
      </c>
      <c r="BC61" s="49" t="str">
        <f t="shared" si="2"/>
        <v>INR  Ninety Three Lakh Seventy Three Thousand Four Hundred &amp; Thirty Five  and Paise Sixty Eight Only</v>
      </c>
      <c r="IA61" s="17">
        <v>1.48</v>
      </c>
      <c r="IB61" s="17" t="s">
        <v>97</v>
      </c>
      <c r="ID61" s="17">
        <v>4872</v>
      </c>
      <c r="IE61" s="18" t="s">
        <v>42</v>
      </c>
      <c r="IF61" s="18"/>
      <c r="IG61" s="18"/>
      <c r="IH61" s="18"/>
      <c r="II61" s="18"/>
    </row>
    <row r="62" spans="1:55" ht="42.75">
      <c r="A62" s="35" t="s">
        <v>35</v>
      </c>
      <c r="B62" s="36"/>
      <c r="C62" s="37"/>
      <c r="D62" s="28"/>
      <c r="E62" s="28"/>
      <c r="F62" s="28"/>
      <c r="G62" s="28"/>
      <c r="H62" s="38"/>
      <c r="I62" s="38"/>
      <c r="J62" s="38"/>
      <c r="K62" s="38"/>
      <c r="L62" s="39"/>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57">
        <f>SUM(BA13:BA61)</f>
        <v>15714011</v>
      </c>
      <c r="BB62" s="42">
        <f>SUM(BB13:BB61)</f>
        <v>15714011.48</v>
      </c>
      <c r="BC62" s="43" t="str">
        <f>SpellNumber($E$2,BB62)</f>
        <v>INR  One Crore Fifty Seven Lakh Fourteen Thousand  &amp;Eleven  and Paise Forty Eight Only</v>
      </c>
    </row>
    <row r="63" spans="1:55" ht="46.5" customHeight="1">
      <c r="A63" s="20" t="s">
        <v>36</v>
      </c>
      <c r="B63" s="21"/>
      <c r="C63" s="22"/>
      <c r="D63" s="85"/>
      <c r="E63" s="29" t="s">
        <v>43</v>
      </c>
      <c r="F63" s="30"/>
      <c r="G63" s="23"/>
      <c r="H63" s="24"/>
      <c r="I63" s="24"/>
      <c r="J63" s="24"/>
      <c r="K63" s="25"/>
      <c r="L63" s="26"/>
      <c r="M63" s="2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56">
        <f>IF(ISBLANK(F63),0,IF(E63="Excess (+)",ROUND(BA62+(BA62*F63),2),IF(E63="Less (-)",ROUND(BA62+(BA62*F63*(-1)),2),IF(E63="At Par",BA62,0))))</f>
        <v>0</v>
      </c>
      <c r="BB63" s="44">
        <f>ROUND(BA63,0)</f>
        <v>0</v>
      </c>
      <c r="BC63" s="45" t="str">
        <f>SpellNumber($E$2,BB63)</f>
        <v>INR Zero Only</v>
      </c>
    </row>
    <row r="64" spans="1:55" ht="45.75" customHeight="1">
      <c r="A64" s="19" t="s">
        <v>37</v>
      </c>
      <c r="B64" s="19"/>
      <c r="C64" s="59" t="str">
        <f>SpellNumber($E$2,BB63)</f>
        <v>INR Zero Only</v>
      </c>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60"/>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7" ht="15"/>
    <row r="1928" ht="15"/>
    <row r="1929" ht="15"/>
    <row r="1930" ht="15"/>
    <row r="1931" ht="15"/>
    <row r="1933" ht="15"/>
    <row r="1934" ht="15"/>
    <row r="1935" ht="15"/>
    <row r="1936" ht="15"/>
    <row r="1937" ht="15"/>
    <row r="1938" ht="15"/>
    <row r="1939" ht="15"/>
    <row r="1940" ht="15"/>
    <row r="1941" ht="15"/>
    <row r="1942" ht="15"/>
    <row r="1943" ht="15"/>
    <row r="1945" ht="15"/>
    <row r="1946" ht="15"/>
    <row r="1947" ht="15"/>
    <row r="1948" ht="15"/>
    <row r="1949" ht="15"/>
    <row r="1950" ht="15"/>
    <row r="1951" ht="15"/>
    <row r="1952" ht="15"/>
    <row r="1953" ht="15"/>
    <row r="1955" ht="15"/>
    <row r="1956" ht="15"/>
    <row r="1957" ht="15"/>
    <row r="1958" ht="15"/>
    <row r="1959" ht="15"/>
    <row r="1960" ht="15"/>
    <row r="1961" ht="15"/>
    <row r="1962" ht="15"/>
    <row r="1963" ht="15"/>
    <row r="1965" ht="15"/>
    <row r="1966" ht="15"/>
    <row r="1967" ht="15"/>
    <row r="1968" ht="15"/>
    <row r="1970" ht="15"/>
    <row r="1971" ht="15"/>
    <row r="1972" ht="15"/>
    <row r="1973" ht="15"/>
    <row r="1974" ht="15"/>
    <row r="1975" ht="15"/>
    <row r="1976" ht="15"/>
    <row r="1978" ht="15"/>
    <row r="1979" ht="15"/>
    <row r="1980"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4" ht="15"/>
    <row r="2005" ht="15"/>
    <row r="2006" ht="15"/>
    <row r="2007" ht="15"/>
    <row r="2008" ht="15"/>
    <row r="2009" ht="15"/>
    <row r="2010" ht="15"/>
    <row r="2011" ht="15"/>
    <row r="2012" ht="15"/>
    <row r="2013" ht="15"/>
    <row r="2014" ht="15"/>
    <row r="2015" ht="15"/>
    <row r="2016" ht="15"/>
    <row r="2019" ht="15"/>
    <row r="2020" ht="15"/>
    <row r="2021" ht="15"/>
    <row r="2022" ht="15"/>
    <row r="2023" ht="15"/>
    <row r="2024" ht="15"/>
    <row r="2025" ht="15"/>
    <row r="2026" ht="15"/>
    <row r="2027" ht="15"/>
    <row r="2028" ht="15"/>
    <row r="2029" ht="15"/>
    <row r="2030" ht="15"/>
    <row r="2031" ht="15"/>
    <row r="2033" ht="15"/>
    <row r="2034" ht="15"/>
    <row r="2035" ht="15"/>
    <row r="2037" ht="15"/>
    <row r="2038" ht="15"/>
    <row r="2040" ht="15"/>
    <row r="2041" ht="15"/>
    <row r="2042" ht="15"/>
    <row r="2043" ht="15"/>
    <row r="2044" ht="15"/>
    <row r="2045" ht="15"/>
    <row r="2046" ht="15"/>
    <row r="2048" ht="15"/>
    <row r="2049" ht="15"/>
  </sheetData>
  <sheetProtection password="D850" sheet="1"/>
  <mergeCells count="28">
    <mergeCell ref="D34:BC34"/>
    <mergeCell ref="D35:BC35"/>
    <mergeCell ref="B8:BC8"/>
    <mergeCell ref="D16:BC16"/>
    <mergeCell ref="D18:BC18"/>
    <mergeCell ref="D21:BC21"/>
    <mergeCell ref="D27:BC27"/>
    <mergeCell ref="D29:BC29"/>
    <mergeCell ref="D38:BC38"/>
    <mergeCell ref="D49:BC49"/>
    <mergeCell ref="C64:BC64"/>
    <mergeCell ref="A1:L1"/>
    <mergeCell ref="A4:BC4"/>
    <mergeCell ref="A5:BC5"/>
    <mergeCell ref="A6:BC6"/>
    <mergeCell ref="A7:BC7"/>
    <mergeCell ref="A9:BC9"/>
    <mergeCell ref="D13:BC13"/>
    <mergeCell ref="D51:BC51"/>
    <mergeCell ref="D14:BC14"/>
    <mergeCell ref="D19:BC19"/>
    <mergeCell ref="D23:BC23"/>
    <mergeCell ref="D25:BC25"/>
    <mergeCell ref="D30:BC30"/>
    <mergeCell ref="D43:BC43"/>
    <mergeCell ref="D45:BC45"/>
    <mergeCell ref="D46:BC46"/>
    <mergeCell ref="D48:BC4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3">
      <formula1>IF(E63="Select",-1,IF(E63="At Par",0,0))</formula1>
      <formula2>IF(E63="Select",-1,IF(E63="At Par",0,0.99))</formula2>
    </dataValidation>
    <dataValidation type="list" allowBlank="1" showErrorMessage="1" sqref="E6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3">
      <formula1>0</formula1>
      <formula2>99.9</formula2>
    </dataValidation>
    <dataValidation allowBlank="1" showInputMessage="1" showErrorMessage="1" promptTitle="Units" prompt="Please enter Units in text" sqref="D44:E44 D52:E61 D31:E33 D36:E37 D39:E42 D15:E15 D22:E22 D26:E26 D28:E28 D47:E47 D17:E17 D20:E20 D24:E24 D50:E50">
      <formula1>0</formula1>
      <formula2>0</formula2>
    </dataValidation>
    <dataValidation type="decimal" allowBlank="1" showInputMessage="1" showErrorMessage="1" promptTitle="Quantity" prompt="Please enter the Quantity for this item. " errorTitle="Invalid Entry" error="Only Numeric Values are allowed. " sqref="F44 F52:F61 F31:F33 F36:F37 F39:F42 F15 F22 F26 F28 F47 F17 F20 F24 F50">
      <formula1>0</formula1>
      <formula2>999999999999999</formula2>
    </dataValidation>
    <dataValidation type="list" allowBlank="1" showErrorMessage="1" sqref="D48:D49 K50 D51 D45:D46 D43 K52:K61 K26 K36:K37 D38 D34:D35 K39:K42 D27 D13:D14 K15 K47 K31:K33 K22 K44 D23 K24 D29:D30 K28 D25 D16 K17 D18:D19 K20 D21">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44:H44 G52:H61 G31:H33 G36:H37 G39:H42 G15:H15 G22:H22 G26:H26 G28:H28 G47:H47 G17:H17 G20:H20 G24:H24 G50:H50">
      <formula1>0</formula1>
      <formula2>999999999999999</formula2>
    </dataValidation>
    <dataValidation allowBlank="1" showInputMessage="1" showErrorMessage="1" promptTitle="Addition / Deduction" prompt="Please Choose the correct One" sqref="J44 J52:J61 J31:J33 J36:J37 J39:J42 J15 J22 J26 J28 J47 J17 J20 J24 J50">
      <formula1>0</formula1>
      <formula2>0</formula2>
    </dataValidation>
    <dataValidation type="list" showErrorMessage="1" sqref="I44 I52:I61 I31:I33 I36:I37 I39:I42 I15 I22 I26 I28 I47 I17 I20 I24 I5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44:O44 N52:O61 N31:O33 N36:O37 N39:O42 N15:O15 N22:O22 N26:O26 N28:O28 N47:O47 N17:O17 N20:O20 N24:O24 N50:O5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44 R52:R61 R31:R33 R36:R37 R39:R42 R15 R22 R26 R28 R47 R17 R20 R24 R5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44 Q52:Q61 Q31:Q33 Q36:Q37 Q39:Q42 Q15 Q22 Q26 Q28 Q47 Q17 Q20 Q24 Q5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44 M52:M61 M31:M33 M36:M37 M39:M42 M15 M22 M26 M28 M47 M17 M20 M24 M50">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3">
      <formula1>0</formula1>
      <formula2>IF(BoQ1!#REF!&lt;&gt;"Select",99.9,0)</formula2>
    </dataValidation>
    <dataValidation type="list" allowBlank="1" showInputMessage="1" showErrorMessage="1" sqref="L59 L13 L14 L15 L16 L17 L18 L19 L20 L21 L22 L23 L24 L25 L26 L27 L28 L29 L30 L31 L32 L33 L34 L35 L36 L37 L38 L39 L40 L41 L42 L43 L44 L45 L46 L47 L48 L49 L50 L51 L52 L53 L54 L55 L56 L57 L58 L61 L60">
      <formula1>"INR"</formula1>
    </dataValidation>
    <dataValidation allowBlank="1" showInputMessage="1" showErrorMessage="1" promptTitle="Itemcode/Make" prompt="Please enter text" sqref="C13:C61">
      <formula1>0</formula1>
      <formula2>0</formula2>
    </dataValidation>
    <dataValidation type="decimal" allowBlank="1" showErrorMessage="1" errorTitle="Invalid Entry" error="Only Numeric Values are allowed. " sqref="A13:A61">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66" t="s">
        <v>38</v>
      </c>
      <c r="F6" s="66"/>
      <c r="G6" s="66"/>
      <c r="H6" s="66"/>
      <c r="I6" s="66"/>
      <c r="J6" s="66"/>
      <c r="K6" s="66"/>
    </row>
    <row r="7" spans="5:11" ht="15">
      <c r="E7" s="67"/>
      <c r="F7" s="67"/>
      <c r="G7" s="67"/>
      <c r="H7" s="67"/>
      <c r="I7" s="67"/>
      <c r="J7" s="67"/>
      <c r="K7" s="67"/>
    </row>
    <row r="8" spans="5:11" ht="15">
      <c r="E8" s="67"/>
      <c r="F8" s="67"/>
      <c r="G8" s="67"/>
      <c r="H8" s="67"/>
      <c r="I8" s="67"/>
      <c r="J8" s="67"/>
      <c r="K8" s="67"/>
    </row>
    <row r="9" spans="5:11" ht="15">
      <c r="E9" s="67"/>
      <c r="F9" s="67"/>
      <c r="G9" s="67"/>
      <c r="H9" s="67"/>
      <c r="I9" s="67"/>
      <c r="J9" s="67"/>
      <c r="K9" s="67"/>
    </row>
    <row r="10" spans="5:11" ht="15">
      <c r="E10" s="67"/>
      <c r="F10" s="67"/>
      <c r="G10" s="67"/>
      <c r="H10" s="67"/>
      <c r="I10" s="67"/>
      <c r="J10" s="67"/>
      <c r="K10" s="67"/>
    </row>
    <row r="11" spans="5:11" ht="15">
      <c r="E11" s="67"/>
      <c r="F11" s="67"/>
      <c r="G11" s="67"/>
      <c r="H11" s="67"/>
      <c r="I11" s="67"/>
      <c r="J11" s="67"/>
      <c r="K11" s="67"/>
    </row>
    <row r="12" spans="5:11" ht="15">
      <c r="E12" s="67"/>
      <c r="F12" s="67"/>
      <c r="G12" s="67"/>
      <c r="H12" s="67"/>
      <c r="I12" s="67"/>
      <c r="J12" s="67"/>
      <c r="K12" s="67"/>
    </row>
    <row r="13" spans="5:11" ht="15">
      <c r="E13" s="67"/>
      <c r="F13" s="67"/>
      <c r="G13" s="67"/>
      <c r="H13" s="67"/>
      <c r="I13" s="67"/>
      <c r="J13" s="67"/>
      <c r="K13" s="67"/>
    </row>
    <row r="14" spans="5:11" ht="15">
      <c r="E14" s="67"/>
      <c r="F14" s="67"/>
      <c r="G14" s="67"/>
      <c r="H14" s="67"/>
      <c r="I14" s="67"/>
      <c r="J14" s="67"/>
      <c r="K14" s="6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2019-03-01T13:08:24Z</cp:lastPrinted>
  <dcterms:created xsi:type="dcterms:W3CDTF">2009-01-30T06:42:42Z</dcterms:created>
  <dcterms:modified xsi:type="dcterms:W3CDTF">2023-05-10T07:10:08Z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