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<sst xmlns="http://schemas.openxmlformats.org/spreadsheetml/2006/main" count="258" uniqueCount="88">
  <si>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</si>
  <si>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</si>
  <si>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</si>
  <si>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</si>
  <si>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</si>
  <si>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</si>
  <si>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</si>
  <si>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</si>
  <si>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</si>
  <si>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</si>
  <si>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</si>
  <si>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</si>
  <si>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</si>
  <si>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</si>
  <si>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</si>
  <si>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</si>
  <si>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</si>
  <si>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</si>
  <si>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</si>
  <si>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</si>
  <si>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</si>
  <si>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</si>
  <si>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</si>
  <si>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</si>
  <si>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</si>
  <si>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</si>
  <si>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</si>
  <si>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</si>
  <si>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</si>
  <si>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</si>
  <si>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</si>
  <si>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</si>
  <si>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</si>
  <si>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</si>
  <si>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</si>
  <si>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</si>
  <si>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</si>
  <si>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</si>
  <si>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</si>
  <si>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</si>
  <si>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</si>
  <si>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</si>
  <si>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</si>
  <si>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</si>
  <si>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</si>
  <si>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</si>
  <si>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</si>
  <si>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</si>
  <si>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</si>
  <si>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</si>
  <si>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</si>
  <si>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With cement mortar 1:4 (1cement: 4 coarse sand)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</si>
  <si>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</si>
  <si>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FINISHING</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</si>
  <si>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</si>
  <si>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</si>
  <si>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coats</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</si>
  <si>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</si>
  <si>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</si>
  <si>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</si>
  <si>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SANITARY INSTALLATIONS</t>
  </si>
  <si>
    <t>WATER SUPPLY</t>
  </si>
  <si>
    <t>15 mm nominal bore</t>
  </si>
  <si>
    <t>MINOR CIVIL MAINTENANCE WORK:</t>
  </si>
  <si>
    <t>Each</t>
  </si>
  <si>
    <t>Sqm</t>
  </si>
  <si>
    <t>Wall painting with acrylic emulsion paint of approved brand and manufacture to give an even shade :</t>
  </si>
  <si>
    <t>Wall painting with acrylic emulsion paint, having VOC (Volatile Organic Compound ) content less than 50 grams/ litre, of approved brand and manufacture, including applying additional coats wherever required, to achieve even shade and colour.</t>
  </si>
  <si>
    <t>Distempering with 1st quality acrylic distember (Ready mix) having VOC content less than 50 grams/ litre  of approved brand and manufacture to give an even shade :</t>
  </si>
  <si>
    <t>Old work (one or more coats)</t>
  </si>
  <si>
    <t>One or more coats on old work</t>
  </si>
  <si>
    <t>French spirit polishing :</t>
  </si>
  <si>
    <t>Finishing walls with Premium Acrylic Smooth exterior paint with Silicone additives of required shade</t>
  </si>
  <si>
    <t>Old work (one or more coats applied @ 0.83 ltr/10 sqm).</t>
  </si>
  <si>
    <t>Renewing glass panes, with wooden fillets wherever necessary:</t>
  </si>
  <si>
    <t>Float glass panes of nominal thickness 4 mm (weight not less than 10kg/sqm)</t>
  </si>
  <si>
    <t>Providing and fixing solid plastic seat with lid for pedestal type W.C. pan complete :</t>
  </si>
  <si>
    <t>White solid plastic seat with lid</t>
  </si>
  <si>
    <t>Providing and fixing toilet paper holder :</t>
  </si>
  <si>
    <t>C.P. brass</t>
  </si>
  <si>
    <t>Providing and fixing uplasticised PVC connection pipe with brass unions :</t>
  </si>
  <si>
    <t>45 cm length</t>
  </si>
  <si>
    <t>"Cutting rubbing and polishing of old mosaic flooring of dado for rubbing and removal of rubbish i/c one coat of cement slurry for final rubbing and polishing.</t>
  </si>
  <si>
    <t xml:space="preserve">"Providing and fixing C.P. waste 32 mm dia of make L&amp;K for wash basin / sink. </t>
  </si>
  <si>
    <t xml:space="preserve">Providind and fixing C.P. hand spray (heath faucet) jaquar make or equivalant with push button control and flexible hose connection with C.P hook complete in all respects.
</t>
  </si>
  <si>
    <t>Tender Inviting Authority: Dean of Infrastructure and Planning, IIT Kanpur</t>
  </si>
  <si>
    <t xml:space="preserve">Name of Work: Miscellaneous civil works of  community hall building for Convocation 2023.       
</t>
  </si>
  <si>
    <t xml:space="preserve">NIT No:Civil/13/05/2023-1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</si>
</sst>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0" fontId="7" fillId="0" borderId="16" xfId="59" applyNumberFormat="1" applyFont="1" applyFill="1" applyBorder="1" applyAlignment="1">
      <alignment horizontal="left" vertical="top"/>
      <protection/>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19" fillId="0" borderId="16" xfId="59" applyNumberFormat="1" applyFont="1" applyFill="1" applyBorder="1" applyAlignment="1">
      <alignment vertical="top"/>
      <protection/>
    </xf>
    <xf numFmtId="2" fontId="14" fillId="0" borderId="22"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58" fillId="0" borderId="15" xfId="0" applyFont="1" applyFill="1" applyBorder="1" applyAlignment="1">
      <alignment horizontal="left" vertical="top"/>
    </xf>
    <xf numFmtId="0" fontId="4" fillId="0" borderId="0" xfId="56" applyNumberFormat="1" applyFont="1" applyFill="1" applyAlignment="1">
      <alignment vertical="top" wrapText="1"/>
      <protection/>
    </xf>
    <xf numFmtId="0" fontId="16" fillId="0" borderId="23" xfId="59" applyNumberFormat="1" applyFont="1" applyFill="1" applyBorder="1" applyAlignment="1" applyProtection="1">
      <alignment vertical="center" wrapText="1"/>
      <protection locked="0"/>
    </xf>
    <xf numFmtId="0" fontId="17" fillId="33" borderId="23" xfId="59" applyNumberFormat="1" applyFont="1" applyFill="1" applyBorder="1" applyAlignment="1" applyProtection="1">
      <alignment vertical="center" wrapText="1"/>
      <protection locked="0"/>
    </xf>
    <xf numFmtId="10" fontId="18" fillId="33" borderId="23" xfId="67"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0" fontId="7" fillId="0" borderId="15" xfId="56" applyNumberFormat="1" applyFont="1" applyFill="1" applyBorder="1" applyAlignment="1" applyProtection="1">
      <alignment vertical="top"/>
      <protection/>
    </xf>
    <xf numFmtId="0" fontId="59" fillId="0" borderId="15" xfId="60" applyFont="1" applyFill="1" applyBorder="1" applyAlignment="1">
      <alignment horizontal="justify" vertical="top" wrapText="1"/>
      <protection/>
    </xf>
    <xf numFmtId="0" fontId="7" fillId="34" borderId="15" xfId="56" applyNumberFormat="1" applyFont="1" applyFill="1" applyBorder="1" applyAlignment="1" applyProtection="1">
      <alignment vertical="top"/>
      <protection/>
    </xf>
    <xf numFmtId="2" fontId="7" fillId="34" borderId="24" xfId="58" applyNumberFormat="1" applyFont="1" applyFill="1" applyBorder="1" applyAlignment="1">
      <alignment horizontal="right" vertical="top"/>
      <protection/>
    </xf>
    <xf numFmtId="0" fontId="4" fillId="34" borderId="17" xfId="59" applyNumberFormat="1" applyFont="1" applyFill="1" applyBorder="1" applyAlignment="1">
      <alignment horizontal="justify" vertical="top" wrapText="1"/>
      <protection/>
    </xf>
    <xf numFmtId="0" fontId="59" fillId="0" borderId="15" xfId="60" applyFont="1" applyFill="1" applyBorder="1" applyAlignment="1">
      <alignment horizontal="center" vertical="center"/>
      <protection/>
    </xf>
    <xf numFmtId="0" fontId="59" fillId="0" borderId="15" xfId="60" applyFont="1" applyFill="1" applyBorder="1" applyAlignment="1">
      <alignment horizontal="center" vertical="center" wrapText="1"/>
      <protection/>
    </xf>
    <xf numFmtId="2" fontId="7" fillId="0" borderId="25" xfId="56" applyNumberFormat="1" applyFont="1" applyFill="1" applyBorder="1" applyAlignment="1" applyProtection="1">
      <alignment horizontal="center" vertical="center"/>
      <protection locked="0"/>
    </xf>
    <xf numFmtId="2" fontId="7" fillId="0" borderId="17" xfId="56" applyNumberFormat="1" applyFont="1" applyFill="1" applyBorder="1" applyAlignment="1" applyProtection="1">
      <alignment horizontal="center" vertical="center"/>
      <protection locked="0"/>
    </xf>
    <xf numFmtId="2" fontId="4" fillId="0" borderId="17" xfId="59" applyNumberFormat="1" applyFont="1" applyFill="1" applyBorder="1" applyAlignment="1">
      <alignment horizontal="center" vertical="center"/>
      <protection/>
    </xf>
    <xf numFmtId="2" fontId="4" fillId="0" borderId="17" xfId="56" applyNumberFormat="1" applyFont="1" applyFill="1" applyBorder="1" applyAlignment="1">
      <alignment horizontal="center" vertical="center"/>
      <protection/>
    </xf>
    <xf numFmtId="2" fontId="7" fillId="33" borderId="17" xfId="56" applyNumberFormat="1" applyFont="1" applyFill="1" applyBorder="1" applyAlignment="1" applyProtection="1">
      <alignment horizontal="center" vertical="center"/>
      <protection locked="0"/>
    </xf>
    <xf numFmtId="2" fontId="7" fillId="34" borderId="17" xfId="56" applyNumberFormat="1" applyFont="1" applyFill="1" applyBorder="1" applyAlignment="1" applyProtection="1">
      <alignment horizontal="center" vertical="center"/>
      <protection locked="0"/>
    </xf>
    <xf numFmtId="2" fontId="7" fillId="34" borderId="17" xfId="56" applyNumberFormat="1" applyFont="1" applyFill="1" applyBorder="1" applyAlignment="1" applyProtection="1">
      <alignment horizontal="center" vertical="center" wrapText="1"/>
      <protection locked="0"/>
    </xf>
    <xf numFmtId="2" fontId="7" fillId="34" borderId="17" xfId="59" applyNumberFormat="1" applyFont="1" applyFill="1" applyBorder="1" applyAlignment="1">
      <alignment horizontal="center" vertical="center"/>
      <protection/>
    </xf>
    <xf numFmtId="0" fontId="7" fillId="0" borderId="15" xfId="56" applyNumberFormat="1" applyFont="1" applyFill="1" applyBorder="1" applyAlignment="1" applyProtection="1">
      <alignment horizontal="center" vertical="center"/>
      <protection/>
    </xf>
    <xf numFmtId="0" fontId="7" fillId="34" borderId="15" xfId="56" applyNumberFormat="1" applyFont="1" applyFill="1" applyBorder="1" applyAlignment="1" applyProtection="1">
      <alignment horizontal="center" vertical="center"/>
      <protection/>
    </xf>
    <xf numFmtId="0" fontId="59" fillId="0" borderId="15" xfId="0" applyFont="1" applyFill="1" applyBorder="1" applyAlignment="1">
      <alignment horizontal="center" vertical="center"/>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22"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2"/>
  <sheetViews>
    <sheetView showGridLines="0" view="pageBreakPreview" zoomScaleNormal="85" zoomScaleSheetLayoutView="100" zoomScalePageLayoutView="0" workbookViewId="0" topLeftCell="A23">
      <selection activeCell="D27" sqref="D27"/>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6" t="s">
        <v>85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46.5" customHeight="1">
      <c r="A5" s="76" t="s">
        <v>86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87</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72" customHeight="1">
      <c r="A8" s="11" t="s">
        <v>39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2" t="s">
        <v>46</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37">
        <v>4</v>
      </c>
      <c r="E12" s="37">
        <v>5</v>
      </c>
      <c r="F12" s="37">
        <v>6</v>
      </c>
      <c r="G12" s="37">
        <v>7</v>
      </c>
      <c r="H12" s="37">
        <v>8</v>
      </c>
      <c r="I12" s="37">
        <v>9</v>
      </c>
      <c r="J12" s="37">
        <v>10</v>
      </c>
      <c r="K12" s="37">
        <v>11</v>
      </c>
      <c r="L12" s="37">
        <v>12</v>
      </c>
      <c r="M12" s="37">
        <v>13</v>
      </c>
      <c r="N12" s="37">
        <v>14</v>
      </c>
      <c r="O12" s="37">
        <v>15</v>
      </c>
      <c r="P12" s="37">
        <v>16</v>
      </c>
      <c r="Q12" s="37">
        <v>17</v>
      </c>
      <c r="R12" s="37">
        <v>18</v>
      </c>
      <c r="S12" s="37">
        <v>19</v>
      </c>
      <c r="T12" s="37">
        <v>20</v>
      </c>
      <c r="U12" s="37">
        <v>21</v>
      </c>
      <c r="V12" s="37">
        <v>22</v>
      </c>
      <c r="W12" s="37">
        <v>23</v>
      </c>
      <c r="X12" s="37">
        <v>24</v>
      </c>
      <c r="Y12" s="37">
        <v>25</v>
      </c>
      <c r="Z12" s="37">
        <v>26</v>
      </c>
      <c r="AA12" s="37">
        <v>27</v>
      </c>
      <c r="AB12" s="37">
        <v>28</v>
      </c>
      <c r="AC12" s="37">
        <v>29</v>
      </c>
      <c r="AD12" s="37">
        <v>30</v>
      </c>
      <c r="AE12" s="37">
        <v>31</v>
      </c>
      <c r="AF12" s="37">
        <v>32</v>
      </c>
      <c r="AG12" s="37">
        <v>33</v>
      </c>
      <c r="AH12" s="37">
        <v>34</v>
      </c>
      <c r="AI12" s="37">
        <v>35</v>
      </c>
      <c r="AJ12" s="37">
        <v>36</v>
      </c>
      <c r="AK12" s="37">
        <v>37</v>
      </c>
      <c r="AL12" s="37">
        <v>38</v>
      </c>
      <c r="AM12" s="37">
        <v>39</v>
      </c>
      <c r="AN12" s="37">
        <v>40</v>
      </c>
      <c r="AO12" s="37">
        <v>41</v>
      </c>
      <c r="AP12" s="37">
        <v>42</v>
      </c>
      <c r="AQ12" s="37">
        <v>43</v>
      </c>
      <c r="AR12" s="37">
        <v>44</v>
      </c>
      <c r="AS12" s="37">
        <v>45</v>
      </c>
      <c r="AT12" s="37">
        <v>46</v>
      </c>
      <c r="AU12" s="37">
        <v>47</v>
      </c>
      <c r="AV12" s="37">
        <v>48</v>
      </c>
      <c r="AW12" s="37">
        <v>49</v>
      </c>
      <c r="AX12" s="37">
        <v>50</v>
      </c>
      <c r="AY12" s="37">
        <v>51</v>
      </c>
      <c r="AZ12" s="37">
        <v>52</v>
      </c>
      <c r="BA12" s="37">
        <v>7</v>
      </c>
      <c r="BB12" s="38">
        <v>54</v>
      </c>
      <c r="BC12" s="16">
        <v>8</v>
      </c>
      <c r="IE12" s="18"/>
      <c r="IF12" s="18"/>
      <c r="IG12" s="18"/>
      <c r="IH12" s="18"/>
      <c r="II12" s="18"/>
    </row>
    <row r="13" spans="1:243" s="21" customFormat="1" ht="24.75" customHeight="1">
      <c r="A13" s="47">
        <v>1</v>
      </c>
      <c r="B13" s="55" t="s">
        <v>53</v>
      </c>
      <c r="C13" s="33"/>
      <c r="D13" s="54"/>
      <c r="E13" s="54"/>
      <c r="F13" s="54"/>
      <c r="G13" s="54"/>
      <c r="H13" s="54"/>
      <c r="I13" s="54"/>
      <c r="J13" s="54"/>
      <c r="K13" s="54"/>
      <c r="L13" s="54"/>
      <c r="M13" s="54"/>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IA13" s="21">
        <v>1</v>
      </c>
      <c r="IB13" s="21" t="s">
        <v>53</v>
      </c>
      <c r="IE13" s="22"/>
      <c r="IF13" s="22"/>
      <c r="IG13" s="22"/>
      <c r="IH13" s="22"/>
      <c r="II13" s="22"/>
    </row>
    <row r="14" spans="1:243" s="21" customFormat="1" ht="76.5">
      <c r="A14" s="47">
        <v>1.01</v>
      </c>
      <c r="B14" s="55" t="s">
        <v>54</v>
      </c>
      <c r="C14" s="33"/>
      <c r="D14" s="54"/>
      <c r="E14" s="54"/>
      <c r="F14" s="54"/>
      <c r="G14" s="54"/>
      <c r="H14" s="54"/>
      <c r="I14" s="54"/>
      <c r="J14" s="54"/>
      <c r="K14" s="54"/>
      <c r="L14" s="54"/>
      <c r="M14" s="54"/>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IA14" s="21">
        <v>1.01</v>
      </c>
      <c r="IB14" s="21" t="s">
        <v>54</v>
      </c>
      <c r="IE14" s="22"/>
      <c r="IF14" s="22"/>
      <c r="IG14" s="22"/>
      <c r="IH14" s="22"/>
      <c r="II14" s="22"/>
    </row>
    <row r="15" spans="1:243" s="21" customFormat="1" ht="42.75">
      <c r="A15" s="47">
        <v>1.02</v>
      </c>
      <c r="B15" s="55" t="s">
        <v>48</v>
      </c>
      <c r="C15" s="33"/>
      <c r="D15" s="59">
        <v>140</v>
      </c>
      <c r="E15" s="60" t="s">
        <v>42</v>
      </c>
      <c r="F15" s="59">
        <v>81.32</v>
      </c>
      <c r="G15" s="61"/>
      <c r="H15" s="62"/>
      <c r="I15" s="63" t="s">
        <v>33</v>
      </c>
      <c r="J15" s="64">
        <f>IF(I15="Less(-)",-1,1)</f>
        <v>1</v>
      </c>
      <c r="K15" s="62" t="s">
        <v>34</v>
      </c>
      <c r="L15" s="62" t="s">
        <v>4</v>
      </c>
      <c r="M15" s="65"/>
      <c r="N15" s="66"/>
      <c r="O15" s="66"/>
      <c r="P15" s="67"/>
      <c r="Q15" s="66"/>
      <c r="R15" s="66"/>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8">
        <f>total_amount_ba($B$2,$D$2,D15,F15,J15,K15,M15)</f>
        <v>11384.8</v>
      </c>
      <c r="BB15" s="57">
        <f>BA15+SUM(N15:AZ15)</f>
        <v>11384.8</v>
      </c>
      <c r="BC15" s="58" t="str">
        <f>SpellNumber(L15,BB15)</f>
        <v>INR  Eleven Thousand Three Hundred &amp; Eighty Four  and Paise Eighty Only</v>
      </c>
      <c r="IA15" s="21">
        <v>1.02</v>
      </c>
      <c r="IB15" s="21" t="s">
        <v>48</v>
      </c>
      <c r="ID15" s="21">
        <v>140</v>
      </c>
      <c r="IE15" s="22" t="s">
        <v>42</v>
      </c>
      <c r="IF15" s="22"/>
      <c r="IG15" s="22"/>
      <c r="IH15" s="22"/>
      <c r="II15" s="22"/>
    </row>
    <row r="16" spans="1:243" s="21" customFormat="1" ht="38.25">
      <c r="A16" s="47">
        <v>1.03</v>
      </c>
      <c r="B16" s="55" t="s">
        <v>66</v>
      </c>
      <c r="C16" s="33"/>
      <c r="D16" s="69"/>
      <c r="E16" s="69"/>
      <c r="F16" s="69"/>
      <c r="G16" s="69"/>
      <c r="H16" s="69"/>
      <c r="I16" s="69"/>
      <c r="J16" s="69"/>
      <c r="K16" s="69"/>
      <c r="L16" s="69"/>
      <c r="M16" s="69"/>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56"/>
      <c r="BC16" s="56"/>
      <c r="IA16" s="21">
        <v>1.03</v>
      </c>
      <c r="IB16" s="21" t="s">
        <v>66</v>
      </c>
      <c r="IE16" s="22"/>
      <c r="IF16" s="22"/>
      <c r="IG16" s="22"/>
      <c r="IH16" s="22"/>
      <c r="II16" s="22"/>
    </row>
    <row r="17" spans="1:243" s="21" customFormat="1" ht="27.75" customHeight="1">
      <c r="A17" s="47">
        <v>1.04</v>
      </c>
      <c r="B17" s="55" t="s">
        <v>48</v>
      </c>
      <c r="C17" s="33"/>
      <c r="D17" s="59">
        <v>21</v>
      </c>
      <c r="E17" s="60" t="s">
        <v>42</v>
      </c>
      <c r="F17" s="59">
        <v>120.86</v>
      </c>
      <c r="G17" s="61"/>
      <c r="H17" s="62"/>
      <c r="I17" s="63" t="s">
        <v>33</v>
      </c>
      <c r="J17" s="64">
        <f>IF(I17="Less(-)",-1,1)</f>
        <v>1</v>
      </c>
      <c r="K17" s="62" t="s">
        <v>34</v>
      </c>
      <c r="L17" s="62" t="s">
        <v>4</v>
      </c>
      <c r="M17" s="65"/>
      <c r="N17" s="66"/>
      <c r="O17" s="66"/>
      <c r="P17" s="67"/>
      <c r="Q17" s="66"/>
      <c r="R17" s="66"/>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8">
        <f>total_amount_ba($B$2,$D$2,D17,F17,J17,K17,M17)</f>
        <v>2538.06</v>
      </c>
      <c r="BB17" s="57">
        <f>BA17+SUM(N17:AZ17)</f>
        <v>2538.06</v>
      </c>
      <c r="BC17" s="58" t="str">
        <f>SpellNumber(L17,BB17)</f>
        <v>INR  Two Thousand Five Hundred &amp; Thirty Eight  and Paise Six Only</v>
      </c>
      <c r="IA17" s="21">
        <v>1.04</v>
      </c>
      <c r="IB17" s="21" t="s">
        <v>48</v>
      </c>
      <c r="ID17" s="21">
        <v>21</v>
      </c>
      <c r="IE17" s="22" t="s">
        <v>42</v>
      </c>
      <c r="IF17" s="22"/>
      <c r="IG17" s="22"/>
      <c r="IH17" s="22"/>
      <c r="II17" s="22"/>
    </row>
    <row r="18" spans="1:243" s="21" customFormat="1" ht="29.25" customHeight="1">
      <c r="A18" s="47">
        <v>1.05</v>
      </c>
      <c r="B18" s="55" t="s">
        <v>49</v>
      </c>
      <c r="C18" s="33"/>
      <c r="D18" s="59">
        <v>140</v>
      </c>
      <c r="E18" s="60" t="s">
        <v>42</v>
      </c>
      <c r="F18" s="59">
        <v>108.59</v>
      </c>
      <c r="G18" s="61"/>
      <c r="H18" s="62"/>
      <c r="I18" s="63" t="s">
        <v>33</v>
      </c>
      <c r="J18" s="64">
        <f>IF(I18="Less(-)",-1,1)</f>
        <v>1</v>
      </c>
      <c r="K18" s="62" t="s">
        <v>34</v>
      </c>
      <c r="L18" s="62" t="s">
        <v>4</v>
      </c>
      <c r="M18" s="65"/>
      <c r="N18" s="66"/>
      <c r="O18" s="66"/>
      <c r="P18" s="67"/>
      <c r="Q18" s="66"/>
      <c r="R18" s="66"/>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8">
        <f>total_amount_ba($B$2,$D$2,D18,F18,J18,K18,M18)</f>
        <v>15202.6</v>
      </c>
      <c r="BB18" s="57">
        <f>BA18+SUM(N18:AZ18)</f>
        <v>15202.6</v>
      </c>
      <c r="BC18" s="58" t="str">
        <f>SpellNumber(L18,BB18)</f>
        <v>INR  Fifteen Thousand Two Hundred &amp; Two  and Paise Sixty Only</v>
      </c>
      <c r="IA18" s="21">
        <v>1.05</v>
      </c>
      <c r="IB18" s="21" t="s">
        <v>49</v>
      </c>
      <c r="ID18" s="21">
        <v>140</v>
      </c>
      <c r="IE18" s="22" t="s">
        <v>42</v>
      </c>
      <c r="IF18" s="22"/>
      <c r="IG18" s="22"/>
      <c r="IH18" s="22"/>
      <c r="II18" s="22"/>
    </row>
    <row r="19" spans="1:243" s="21" customFormat="1" ht="76.5">
      <c r="A19" s="47">
        <v>1.06</v>
      </c>
      <c r="B19" s="55" t="s">
        <v>67</v>
      </c>
      <c r="C19" s="33"/>
      <c r="D19" s="69"/>
      <c r="E19" s="69"/>
      <c r="F19" s="69"/>
      <c r="G19" s="69"/>
      <c r="H19" s="69"/>
      <c r="I19" s="69"/>
      <c r="J19" s="69"/>
      <c r="K19" s="69"/>
      <c r="L19" s="69"/>
      <c r="M19" s="69"/>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56"/>
      <c r="BC19" s="56"/>
      <c r="IA19" s="21">
        <v>1.06</v>
      </c>
      <c r="IB19" s="21" t="s">
        <v>67</v>
      </c>
      <c r="IE19" s="22"/>
      <c r="IF19" s="22"/>
      <c r="IG19" s="22"/>
      <c r="IH19" s="22"/>
      <c r="II19" s="22"/>
    </row>
    <row r="20" spans="1:243" s="21" customFormat="1" ht="18" customHeight="1">
      <c r="A20" s="47">
        <v>1.07</v>
      </c>
      <c r="B20" s="55" t="s">
        <v>56</v>
      </c>
      <c r="C20" s="33"/>
      <c r="D20" s="59">
        <v>95</v>
      </c>
      <c r="E20" s="60" t="s">
        <v>42</v>
      </c>
      <c r="F20" s="59">
        <v>101.75</v>
      </c>
      <c r="G20" s="61"/>
      <c r="H20" s="62"/>
      <c r="I20" s="63" t="s">
        <v>33</v>
      </c>
      <c r="J20" s="64">
        <f>IF(I20="Less(-)",-1,1)</f>
        <v>1</v>
      </c>
      <c r="K20" s="62" t="s">
        <v>34</v>
      </c>
      <c r="L20" s="62" t="s">
        <v>4</v>
      </c>
      <c r="M20" s="65"/>
      <c r="N20" s="66"/>
      <c r="O20" s="66"/>
      <c r="P20" s="67"/>
      <c r="Q20" s="66"/>
      <c r="R20" s="66"/>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8">
        <f>total_amount_ba($B$2,$D$2,D20,F20,J20,K20,M20)</f>
        <v>9666.25</v>
      </c>
      <c r="BB20" s="57">
        <f>BA20+SUM(N20:AZ20)</f>
        <v>9666.25</v>
      </c>
      <c r="BC20" s="58" t="str">
        <f>SpellNumber(L20,BB20)</f>
        <v>INR  Nine Thousand Six Hundred &amp; Sixty Six  and Paise Twenty Five Only</v>
      </c>
      <c r="IA20" s="21">
        <v>1.07</v>
      </c>
      <c r="IB20" s="21" t="s">
        <v>56</v>
      </c>
      <c r="ID20" s="21">
        <v>95</v>
      </c>
      <c r="IE20" s="22" t="s">
        <v>42</v>
      </c>
      <c r="IF20" s="22"/>
      <c r="IG20" s="22"/>
      <c r="IH20" s="22"/>
      <c r="II20" s="22"/>
    </row>
    <row r="21" spans="1:243" s="21" customFormat="1" ht="48.75" customHeight="1">
      <c r="A21" s="47">
        <v>1.08</v>
      </c>
      <c r="B21" s="55" t="s">
        <v>68</v>
      </c>
      <c r="C21" s="33"/>
      <c r="D21" s="69"/>
      <c r="E21" s="69"/>
      <c r="F21" s="69"/>
      <c r="G21" s="69"/>
      <c r="H21" s="69"/>
      <c r="I21" s="69"/>
      <c r="J21" s="69"/>
      <c r="K21" s="69"/>
      <c r="L21" s="69"/>
      <c r="M21" s="69"/>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56"/>
      <c r="BC21" s="56"/>
      <c r="IA21" s="21">
        <v>1.08</v>
      </c>
      <c r="IB21" s="21" t="s">
        <v>68</v>
      </c>
      <c r="IE21" s="22"/>
      <c r="IF21" s="22"/>
      <c r="IG21" s="22"/>
      <c r="IH21" s="22"/>
      <c r="II21" s="22"/>
    </row>
    <row r="22" spans="1:243" s="21" customFormat="1" ht="25.5" customHeight="1">
      <c r="A22" s="47">
        <v>1.09</v>
      </c>
      <c r="B22" s="55" t="s">
        <v>69</v>
      </c>
      <c r="C22" s="33"/>
      <c r="D22" s="59">
        <v>1860</v>
      </c>
      <c r="E22" s="60" t="s">
        <v>42</v>
      </c>
      <c r="F22" s="59">
        <v>49.8</v>
      </c>
      <c r="G22" s="61"/>
      <c r="H22" s="62"/>
      <c r="I22" s="63" t="s">
        <v>33</v>
      </c>
      <c r="J22" s="64">
        <f>IF(I22="Less(-)",-1,1)</f>
        <v>1</v>
      </c>
      <c r="K22" s="62" t="s">
        <v>34</v>
      </c>
      <c r="L22" s="62" t="s">
        <v>4</v>
      </c>
      <c r="M22" s="65"/>
      <c r="N22" s="66"/>
      <c r="O22" s="66"/>
      <c r="P22" s="67"/>
      <c r="Q22" s="66"/>
      <c r="R22" s="66"/>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8">
        <f>total_amount_ba($B$2,$D$2,D22,F22,J22,K22,M22)</f>
        <v>92628</v>
      </c>
      <c r="BB22" s="57">
        <f>BA22+SUM(N22:AZ22)</f>
        <v>92628</v>
      </c>
      <c r="BC22" s="58" t="str">
        <f>SpellNumber(L22,BB22)</f>
        <v>INR  Ninety Two Thousand Six Hundred &amp; Twenty Eight  Only</v>
      </c>
      <c r="IA22" s="21">
        <v>1.09</v>
      </c>
      <c r="IB22" s="21" t="s">
        <v>69</v>
      </c>
      <c r="ID22" s="21">
        <v>1860</v>
      </c>
      <c r="IE22" s="22" t="s">
        <v>42</v>
      </c>
      <c r="IF22" s="22"/>
      <c r="IG22" s="22"/>
      <c r="IH22" s="22"/>
      <c r="II22" s="22"/>
    </row>
    <row r="23" spans="1:243" s="21" customFormat="1" ht="63.75">
      <c r="A23" s="47">
        <v>1.1</v>
      </c>
      <c r="B23" s="55" t="s">
        <v>50</v>
      </c>
      <c r="C23" s="33"/>
      <c r="D23" s="59">
        <v>140</v>
      </c>
      <c r="E23" s="60" t="s">
        <v>42</v>
      </c>
      <c r="F23" s="59">
        <v>18.28</v>
      </c>
      <c r="G23" s="61"/>
      <c r="H23" s="62"/>
      <c r="I23" s="63" t="s">
        <v>33</v>
      </c>
      <c r="J23" s="64">
        <f>IF(I23="Less(-)",-1,1)</f>
        <v>1</v>
      </c>
      <c r="K23" s="62" t="s">
        <v>34</v>
      </c>
      <c r="L23" s="62" t="s">
        <v>4</v>
      </c>
      <c r="M23" s="65"/>
      <c r="N23" s="66"/>
      <c r="O23" s="66"/>
      <c r="P23" s="67"/>
      <c r="Q23" s="66"/>
      <c r="R23" s="66"/>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8">
        <f>total_amount_ba($B$2,$D$2,D23,F23,J23,K23,M23)</f>
        <v>2559.2</v>
      </c>
      <c r="BB23" s="57">
        <f>BA23+SUM(N23:AZ23)</f>
        <v>2559.2</v>
      </c>
      <c r="BC23" s="58" t="str">
        <f>SpellNumber(L23,BB23)</f>
        <v>INR  Two Thousand Five Hundred &amp; Fifty Nine  and Paise Twenty Only</v>
      </c>
      <c r="IA23" s="21">
        <v>1.1</v>
      </c>
      <c r="IB23" s="21" t="s">
        <v>50</v>
      </c>
      <c r="ID23" s="21">
        <v>140</v>
      </c>
      <c r="IE23" s="22" t="s">
        <v>42</v>
      </c>
      <c r="IF23" s="22"/>
      <c r="IG23" s="22"/>
      <c r="IH23" s="22"/>
      <c r="II23" s="22"/>
    </row>
    <row r="24" spans="1:243" s="21" customFormat="1" ht="38.25">
      <c r="A24" s="47">
        <v>1.11</v>
      </c>
      <c r="B24" s="55" t="s">
        <v>55</v>
      </c>
      <c r="C24" s="33"/>
      <c r="D24" s="69"/>
      <c r="E24" s="69"/>
      <c r="F24" s="69"/>
      <c r="G24" s="69"/>
      <c r="H24" s="69"/>
      <c r="I24" s="69"/>
      <c r="J24" s="69"/>
      <c r="K24" s="69"/>
      <c r="L24" s="69"/>
      <c r="M24" s="69"/>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56"/>
      <c r="BC24" s="56"/>
      <c r="IA24" s="21">
        <v>1.11</v>
      </c>
      <c r="IB24" s="21" t="s">
        <v>55</v>
      </c>
      <c r="IE24" s="22"/>
      <c r="IF24" s="22"/>
      <c r="IG24" s="22"/>
      <c r="IH24" s="22"/>
      <c r="II24" s="22"/>
    </row>
    <row r="25" spans="1:243" s="21" customFormat="1" ht="28.5" customHeight="1">
      <c r="A25" s="47">
        <v>1.12</v>
      </c>
      <c r="B25" s="55" t="s">
        <v>70</v>
      </c>
      <c r="C25" s="33"/>
      <c r="D25" s="59">
        <v>404</v>
      </c>
      <c r="E25" s="60" t="s">
        <v>42</v>
      </c>
      <c r="F25" s="59">
        <v>75.88</v>
      </c>
      <c r="G25" s="61"/>
      <c r="H25" s="62"/>
      <c r="I25" s="63" t="s">
        <v>33</v>
      </c>
      <c r="J25" s="64">
        <f>IF(I25="Less(-)",-1,1)</f>
        <v>1</v>
      </c>
      <c r="K25" s="62" t="s">
        <v>34</v>
      </c>
      <c r="L25" s="62" t="s">
        <v>4</v>
      </c>
      <c r="M25" s="65"/>
      <c r="N25" s="66"/>
      <c r="O25" s="66"/>
      <c r="P25" s="67"/>
      <c r="Q25" s="66"/>
      <c r="R25" s="66"/>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8">
        <f>total_amount_ba($B$2,$D$2,D25,F25,J25,K25,M25)</f>
        <v>30655.52</v>
      </c>
      <c r="BB25" s="57">
        <f>BA25+SUM(N25:AZ25)</f>
        <v>30655.52</v>
      </c>
      <c r="BC25" s="58" t="str">
        <f>SpellNumber(L25,BB25)</f>
        <v>INR  Thirty Thousand Six Hundred &amp; Fifty Five  and Paise Fifty Two Only</v>
      </c>
      <c r="IA25" s="21">
        <v>1.12</v>
      </c>
      <c r="IB25" s="21" t="s">
        <v>70</v>
      </c>
      <c r="ID25" s="21">
        <v>404</v>
      </c>
      <c r="IE25" s="22" t="s">
        <v>42</v>
      </c>
      <c r="IF25" s="22"/>
      <c r="IG25" s="22"/>
      <c r="IH25" s="22"/>
      <c r="II25" s="22"/>
    </row>
    <row r="26" spans="1:243" s="21" customFormat="1" ht="28.5" customHeight="1">
      <c r="A26" s="47">
        <v>1.13</v>
      </c>
      <c r="B26" s="55" t="s">
        <v>71</v>
      </c>
      <c r="C26" s="33"/>
      <c r="D26" s="69"/>
      <c r="E26" s="69"/>
      <c r="F26" s="69"/>
      <c r="G26" s="69"/>
      <c r="H26" s="69"/>
      <c r="I26" s="69"/>
      <c r="J26" s="69"/>
      <c r="K26" s="69"/>
      <c r="L26" s="69"/>
      <c r="M26" s="69"/>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56"/>
      <c r="BC26" s="56"/>
      <c r="IA26" s="21">
        <v>1.13</v>
      </c>
      <c r="IB26" s="21" t="s">
        <v>71</v>
      </c>
      <c r="IE26" s="22"/>
      <c r="IF26" s="22"/>
      <c r="IG26" s="22"/>
      <c r="IH26" s="22"/>
      <c r="II26" s="22"/>
    </row>
    <row r="27" spans="1:243" s="21" customFormat="1" ht="28.5" customHeight="1">
      <c r="A27" s="47">
        <v>1.14</v>
      </c>
      <c r="B27" s="55" t="s">
        <v>70</v>
      </c>
      <c r="C27" s="33"/>
      <c r="D27" s="59">
        <v>410</v>
      </c>
      <c r="E27" s="60" t="s">
        <v>42</v>
      </c>
      <c r="F27" s="59">
        <v>162.56</v>
      </c>
      <c r="G27" s="61"/>
      <c r="H27" s="62"/>
      <c r="I27" s="63" t="s">
        <v>33</v>
      </c>
      <c r="J27" s="64">
        <f>IF(I27="Less(-)",-1,1)</f>
        <v>1</v>
      </c>
      <c r="K27" s="62" t="s">
        <v>34</v>
      </c>
      <c r="L27" s="62" t="s">
        <v>4</v>
      </c>
      <c r="M27" s="65"/>
      <c r="N27" s="66"/>
      <c r="O27" s="66"/>
      <c r="P27" s="67"/>
      <c r="Q27" s="66"/>
      <c r="R27" s="66"/>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8">
        <f>total_amount_ba($B$2,$D$2,D27,F27,J27,K27,M27)</f>
        <v>66649.6</v>
      </c>
      <c r="BB27" s="57">
        <f>BA27+SUM(N27:AZ27)</f>
        <v>66649.6</v>
      </c>
      <c r="BC27" s="58" t="str">
        <f>SpellNumber(L27,BB27)</f>
        <v>INR  Sixty Six Thousand Six Hundred &amp; Forty Nine  and Paise Sixty Only</v>
      </c>
      <c r="IA27" s="21">
        <v>1.14</v>
      </c>
      <c r="IB27" s="21" t="s">
        <v>70</v>
      </c>
      <c r="ID27" s="21">
        <v>410</v>
      </c>
      <c r="IE27" s="22" t="s">
        <v>42</v>
      </c>
      <c r="IF27" s="22"/>
      <c r="IG27" s="22"/>
      <c r="IH27" s="22"/>
      <c r="II27" s="22"/>
    </row>
    <row r="28" spans="1:243" s="21" customFormat="1" ht="28.5" customHeight="1">
      <c r="A28" s="47">
        <v>1.15</v>
      </c>
      <c r="B28" s="55" t="s">
        <v>72</v>
      </c>
      <c r="C28" s="33"/>
      <c r="D28" s="69"/>
      <c r="E28" s="69"/>
      <c r="F28" s="69"/>
      <c r="G28" s="69"/>
      <c r="H28" s="69"/>
      <c r="I28" s="69"/>
      <c r="J28" s="69"/>
      <c r="K28" s="69"/>
      <c r="L28" s="69"/>
      <c r="M28" s="69"/>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56"/>
      <c r="BC28" s="56"/>
      <c r="IA28" s="21">
        <v>1.15</v>
      </c>
      <c r="IB28" s="21" t="s">
        <v>72</v>
      </c>
      <c r="IE28" s="22"/>
      <c r="IF28" s="22"/>
      <c r="IG28" s="22"/>
      <c r="IH28" s="22"/>
      <c r="II28" s="22"/>
    </row>
    <row r="29" spans="1:243" s="21" customFormat="1" ht="28.5" customHeight="1">
      <c r="A29" s="47">
        <v>1.16</v>
      </c>
      <c r="B29" s="55" t="s">
        <v>73</v>
      </c>
      <c r="C29" s="33"/>
      <c r="D29" s="59">
        <v>60</v>
      </c>
      <c r="E29" s="60" t="s">
        <v>42</v>
      </c>
      <c r="F29" s="59">
        <v>64.97</v>
      </c>
      <c r="G29" s="61"/>
      <c r="H29" s="62"/>
      <c r="I29" s="63" t="s">
        <v>33</v>
      </c>
      <c r="J29" s="64">
        <f>IF(I29="Less(-)",-1,1)</f>
        <v>1</v>
      </c>
      <c r="K29" s="62" t="s">
        <v>34</v>
      </c>
      <c r="L29" s="62" t="s">
        <v>4</v>
      </c>
      <c r="M29" s="65"/>
      <c r="N29" s="66"/>
      <c r="O29" s="66"/>
      <c r="P29" s="67"/>
      <c r="Q29" s="66"/>
      <c r="R29" s="66"/>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8">
        <f>total_amount_ba($B$2,$D$2,D29,F29,J29,K29,M29)</f>
        <v>3898.2</v>
      </c>
      <c r="BB29" s="57">
        <f>BA29+SUM(N29:AZ29)</f>
        <v>3898.2</v>
      </c>
      <c r="BC29" s="58" t="str">
        <f>SpellNumber(L29,BB29)</f>
        <v>INR  Three Thousand Eight Hundred &amp; Ninety Eight  and Paise Twenty Only</v>
      </c>
      <c r="IA29" s="21">
        <v>1.16</v>
      </c>
      <c r="IB29" s="21" t="s">
        <v>73</v>
      </c>
      <c r="ID29" s="21">
        <v>60</v>
      </c>
      <c r="IE29" s="22" t="s">
        <v>42</v>
      </c>
      <c r="IF29" s="22"/>
      <c r="IG29" s="22"/>
      <c r="IH29" s="22"/>
      <c r="II29" s="22"/>
    </row>
    <row r="30" spans="1:243" s="21" customFormat="1" ht="18.75" customHeight="1">
      <c r="A30" s="47">
        <v>1.17</v>
      </c>
      <c r="B30" s="55" t="s">
        <v>57</v>
      </c>
      <c r="C30" s="33"/>
      <c r="D30" s="69"/>
      <c r="E30" s="69"/>
      <c r="F30" s="69"/>
      <c r="G30" s="69"/>
      <c r="H30" s="69"/>
      <c r="I30" s="69"/>
      <c r="J30" s="69"/>
      <c r="K30" s="69"/>
      <c r="L30" s="69"/>
      <c r="M30" s="69"/>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56"/>
      <c r="BC30" s="56"/>
      <c r="IA30" s="21">
        <v>1.17</v>
      </c>
      <c r="IB30" s="21" t="s">
        <v>57</v>
      </c>
      <c r="IE30" s="22"/>
      <c r="IF30" s="22"/>
      <c r="IG30" s="22"/>
      <c r="IH30" s="22"/>
      <c r="II30" s="22"/>
    </row>
    <row r="31" spans="1:243" s="21" customFormat="1" ht="93" customHeight="1">
      <c r="A31" s="47">
        <v>1.18</v>
      </c>
      <c r="B31" s="55" t="s">
        <v>58</v>
      </c>
      <c r="C31" s="33"/>
      <c r="D31" s="69"/>
      <c r="E31" s="69"/>
      <c r="F31" s="69"/>
      <c r="G31" s="69"/>
      <c r="H31" s="69"/>
      <c r="I31" s="69"/>
      <c r="J31" s="69"/>
      <c r="K31" s="69"/>
      <c r="L31" s="69"/>
      <c r="M31" s="69"/>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56"/>
      <c r="BC31" s="56"/>
      <c r="IA31" s="21">
        <v>1.18</v>
      </c>
      <c r="IB31" s="21" t="s">
        <v>58</v>
      </c>
      <c r="IE31" s="22"/>
      <c r="IF31" s="22"/>
      <c r="IG31" s="22"/>
      <c r="IH31" s="22"/>
      <c r="II31" s="22"/>
    </row>
    <row r="32" spans="1:243" s="21" customFormat="1" ht="31.5" customHeight="1">
      <c r="A32" s="47">
        <v>1.19</v>
      </c>
      <c r="B32" s="55" t="s">
        <v>51</v>
      </c>
      <c r="C32" s="33"/>
      <c r="D32" s="59">
        <v>4</v>
      </c>
      <c r="E32" s="60" t="s">
        <v>42</v>
      </c>
      <c r="F32" s="59">
        <v>419.11</v>
      </c>
      <c r="G32" s="61"/>
      <c r="H32" s="62"/>
      <c r="I32" s="63" t="s">
        <v>33</v>
      </c>
      <c r="J32" s="64">
        <f>IF(I32="Less(-)",-1,1)</f>
        <v>1</v>
      </c>
      <c r="K32" s="62" t="s">
        <v>34</v>
      </c>
      <c r="L32" s="62" t="s">
        <v>4</v>
      </c>
      <c r="M32" s="65"/>
      <c r="N32" s="66"/>
      <c r="O32" s="66"/>
      <c r="P32" s="67"/>
      <c r="Q32" s="66"/>
      <c r="R32" s="66"/>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8">
        <f>total_amount_ba($B$2,$D$2,D32,F32,J32,K32,M32)</f>
        <v>1676.44</v>
      </c>
      <c r="BB32" s="57">
        <f>BA32+SUM(N32:AZ32)</f>
        <v>1676.44</v>
      </c>
      <c r="BC32" s="58" t="str">
        <f>SpellNumber(L32,BB32)</f>
        <v>INR  One Thousand Six Hundred &amp; Seventy Six  and Paise Forty Four Only</v>
      </c>
      <c r="IA32" s="21">
        <v>1.19</v>
      </c>
      <c r="IB32" s="21" t="s">
        <v>51</v>
      </c>
      <c r="ID32" s="21">
        <v>4</v>
      </c>
      <c r="IE32" s="22" t="s">
        <v>42</v>
      </c>
      <c r="IF32" s="22"/>
      <c r="IG32" s="22"/>
      <c r="IH32" s="22"/>
      <c r="II32" s="22"/>
    </row>
    <row r="33" spans="1:243" s="21" customFormat="1" ht="31.5" customHeight="1">
      <c r="A33" s="47">
        <v>1.2</v>
      </c>
      <c r="B33" s="55" t="s">
        <v>74</v>
      </c>
      <c r="C33" s="33"/>
      <c r="D33" s="69"/>
      <c r="E33" s="69"/>
      <c r="F33" s="69"/>
      <c r="G33" s="69"/>
      <c r="H33" s="69"/>
      <c r="I33" s="69"/>
      <c r="J33" s="69"/>
      <c r="K33" s="69"/>
      <c r="L33" s="69"/>
      <c r="M33" s="69"/>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56"/>
      <c r="BC33" s="56"/>
      <c r="IA33" s="21">
        <v>1.2</v>
      </c>
      <c r="IB33" s="21" t="s">
        <v>74</v>
      </c>
      <c r="IE33" s="22"/>
      <c r="IF33" s="22"/>
      <c r="IG33" s="22"/>
      <c r="IH33" s="22"/>
      <c r="II33" s="22"/>
    </row>
    <row r="34" spans="1:243" s="21" customFormat="1" ht="31.5" customHeight="1">
      <c r="A34" s="47">
        <v>1.21</v>
      </c>
      <c r="B34" s="55" t="s">
        <v>75</v>
      </c>
      <c r="C34" s="33"/>
      <c r="D34" s="59">
        <v>0.5</v>
      </c>
      <c r="E34" s="60" t="s">
        <v>42</v>
      </c>
      <c r="F34" s="59">
        <v>1184.69</v>
      </c>
      <c r="G34" s="61"/>
      <c r="H34" s="62"/>
      <c r="I34" s="63" t="s">
        <v>33</v>
      </c>
      <c r="J34" s="64">
        <f>IF(I34="Less(-)",-1,1)</f>
        <v>1</v>
      </c>
      <c r="K34" s="62" t="s">
        <v>34</v>
      </c>
      <c r="L34" s="62" t="s">
        <v>4</v>
      </c>
      <c r="M34" s="65"/>
      <c r="N34" s="66"/>
      <c r="O34" s="66"/>
      <c r="P34" s="67"/>
      <c r="Q34" s="66"/>
      <c r="R34" s="66"/>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8">
        <f>total_amount_ba($B$2,$D$2,D34,F34,J34,K34,M34)</f>
        <v>592.35</v>
      </c>
      <c r="BB34" s="57">
        <f>BA34+SUM(N34:AZ34)</f>
        <v>592.35</v>
      </c>
      <c r="BC34" s="58" t="str">
        <f>SpellNumber(L34,BB34)</f>
        <v>INR  Five Hundred &amp; Ninety Two  and Paise Thirty Five Only</v>
      </c>
      <c r="IA34" s="21">
        <v>1.21</v>
      </c>
      <c r="IB34" s="21" t="s">
        <v>75</v>
      </c>
      <c r="ID34" s="21">
        <v>0.5</v>
      </c>
      <c r="IE34" s="22" t="s">
        <v>42</v>
      </c>
      <c r="IF34" s="22"/>
      <c r="IG34" s="22"/>
      <c r="IH34" s="22"/>
      <c r="II34" s="22"/>
    </row>
    <row r="35" spans="1:243" s="21" customFormat="1" ht="31.5" customHeight="1">
      <c r="A35" s="47">
        <v>1.22</v>
      </c>
      <c r="B35" s="55" t="s">
        <v>59</v>
      </c>
      <c r="C35" s="33"/>
      <c r="D35" s="69"/>
      <c r="E35" s="69"/>
      <c r="F35" s="69"/>
      <c r="G35" s="69"/>
      <c r="H35" s="69"/>
      <c r="I35" s="69"/>
      <c r="J35" s="69"/>
      <c r="K35" s="69"/>
      <c r="L35" s="69"/>
      <c r="M35" s="69"/>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56"/>
      <c r="BC35" s="56"/>
      <c r="IA35" s="21">
        <v>1.22</v>
      </c>
      <c r="IB35" s="21" t="s">
        <v>59</v>
      </c>
      <c r="IE35" s="22"/>
      <c r="IF35" s="22"/>
      <c r="IG35" s="22"/>
      <c r="IH35" s="22"/>
      <c r="II35" s="22"/>
    </row>
    <row r="36" spans="1:243" s="21" customFormat="1" ht="89.25">
      <c r="A36" s="47">
        <v>1.23</v>
      </c>
      <c r="B36" s="55" t="s">
        <v>52</v>
      </c>
      <c r="C36" s="33"/>
      <c r="D36" s="59">
        <v>12</v>
      </c>
      <c r="E36" s="60" t="s">
        <v>44</v>
      </c>
      <c r="F36" s="59">
        <v>192.32</v>
      </c>
      <c r="G36" s="61"/>
      <c r="H36" s="62"/>
      <c r="I36" s="63" t="s">
        <v>33</v>
      </c>
      <c r="J36" s="64">
        <f>IF(I36="Less(-)",-1,1)</f>
        <v>1</v>
      </c>
      <c r="K36" s="62" t="s">
        <v>34</v>
      </c>
      <c r="L36" s="62" t="s">
        <v>4</v>
      </c>
      <c r="M36" s="65"/>
      <c r="N36" s="66"/>
      <c r="O36" s="66"/>
      <c r="P36" s="67"/>
      <c r="Q36" s="66"/>
      <c r="R36" s="66"/>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8">
        <f>total_amount_ba($B$2,$D$2,D36,F36,J36,K36,M36)</f>
        <v>2307.84</v>
      </c>
      <c r="BB36" s="57">
        <f>BA36+SUM(N36:AZ36)</f>
        <v>2307.84</v>
      </c>
      <c r="BC36" s="58" t="str">
        <f>SpellNumber(L36,BB36)</f>
        <v>INR  Two Thousand Three Hundred &amp; Seven  and Paise Eighty Four Only</v>
      </c>
      <c r="IA36" s="21">
        <v>1.23</v>
      </c>
      <c r="IB36" s="21" t="s">
        <v>52</v>
      </c>
      <c r="ID36" s="21">
        <v>12</v>
      </c>
      <c r="IE36" s="22" t="s">
        <v>44</v>
      </c>
      <c r="IF36" s="22"/>
      <c r="IG36" s="22"/>
      <c r="IH36" s="22"/>
      <c r="II36" s="22"/>
    </row>
    <row r="37" spans="1:243" s="21" customFormat="1" ht="31.5" customHeight="1">
      <c r="A37" s="47">
        <v>1.24</v>
      </c>
      <c r="B37" s="55" t="s">
        <v>60</v>
      </c>
      <c r="C37" s="33"/>
      <c r="D37" s="69"/>
      <c r="E37" s="69"/>
      <c r="F37" s="69"/>
      <c r="G37" s="69"/>
      <c r="H37" s="69"/>
      <c r="I37" s="69"/>
      <c r="J37" s="69"/>
      <c r="K37" s="69"/>
      <c r="L37" s="69"/>
      <c r="M37" s="69"/>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56"/>
      <c r="BC37" s="56"/>
      <c r="IA37" s="21">
        <v>1.24</v>
      </c>
      <c r="IB37" s="21" t="s">
        <v>60</v>
      </c>
      <c r="IE37" s="22"/>
      <c r="IF37" s="22"/>
      <c r="IG37" s="22"/>
      <c r="IH37" s="22"/>
      <c r="II37" s="22"/>
    </row>
    <row r="38" spans="1:243" s="21" customFormat="1" ht="31.5" customHeight="1">
      <c r="A38" s="47">
        <v>1.25</v>
      </c>
      <c r="B38" s="55" t="s">
        <v>76</v>
      </c>
      <c r="C38" s="33"/>
      <c r="D38" s="69"/>
      <c r="E38" s="69"/>
      <c r="F38" s="69"/>
      <c r="G38" s="69"/>
      <c r="H38" s="69"/>
      <c r="I38" s="69"/>
      <c r="J38" s="69"/>
      <c r="K38" s="69"/>
      <c r="L38" s="69"/>
      <c r="M38" s="69"/>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56"/>
      <c r="BC38" s="56"/>
      <c r="IA38" s="21">
        <v>1.25</v>
      </c>
      <c r="IB38" s="21" t="s">
        <v>76</v>
      </c>
      <c r="IE38" s="22"/>
      <c r="IF38" s="22"/>
      <c r="IG38" s="22"/>
      <c r="IH38" s="22"/>
      <c r="II38" s="22"/>
    </row>
    <row r="39" spans="1:243" s="21" customFormat="1" ht="31.5" customHeight="1">
      <c r="A39" s="47">
        <v>1.26</v>
      </c>
      <c r="B39" s="55" t="s">
        <v>77</v>
      </c>
      <c r="C39" s="33"/>
      <c r="D39" s="59">
        <v>2</v>
      </c>
      <c r="E39" s="60" t="s">
        <v>45</v>
      </c>
      <c r="F39" s="59">
        <v>450.93</v>
      </c>
      <c r="G39" s="61"/>
      <c r="H39" s="62"/>
      <c r="I39" s="63" t="s">
        <v>33</v>
      </c>
      <c r="J39" s="64">
        <f>IF(I39="Less(-)",-1,1)</f>
        <v>1</v>
      </c>
      <c r="K39" s="62" t="s">
        <v>34</v>
      </c>
      <c r="L39" s="62" t="s">
        <v>4</v>
      </c>
      <c r="M39" s="65"/>
      <c r="N39" s="66"/>
      <c r="O39" s="66"/>
      <c r="P39" s="67"/>
      <c r="Q39" s="66"/>
      <c r="R39" s="66"/>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8">
        <f>total_amount_ba($B$2,$D$2,D39,F39,J39,K39,M39)</f>
        <v>901.86</v>
      </c>
      <c r="BB39" s="57">
        <f>BA39+SUM(N39:AZ39)</f>
        <v>901.86</v>
      </c>
      <c r="BC39" s="58" t="str">
        <f>SpellNumber(L39,BB39)</f>
        <v>INR  Nine Hundred &amp; One  and Paise Eighty Six Only</v>
      </c>
      <c r="IA39" s="21">
        <v>1.26</v>
      </c>
      <c r="IB39" s="21" t="s">
        <v>77</v>
      </c>
      <c r="ID39" s="21">
        <v>2</v>
      </c>
      <c r="IE39" s="22" t="s">
        <v>45</v>
      </c>
      <c r="IF39" s="22"/>
      <c r="IG39" s="22"/>
      <c r="IH39" s="22"/>
      <c r="II39" s="22"/>
    </row>
    <row r="40" spans="1:243" s="21" customFormat="1" ht="31.5" customHeight="1">
      <c r="A40" s="47">
        <v>1.27</v>
      </c>
      <c r="B40" s="55" t="s">
        <v>78</v>
      </c>
      <c r="C40" s="33"/>
      <c r="D40" s="69"/>
      <c r="E40" s="69"/>
      <c r="F40" s="69"/>
      <c r="G40" s="69"/>
      <c r="H40" s="69"/>
      <c r="I40" s="69"/>
      <c r="J40" s="69"/>
      <c r="K40" s="69"/>
      <c r="L40" s="69"/>
      <c r="M40" s="69"/>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56"/>
      <c r="BC40" s="56"/>
      <c r="IA40" s="21">
        <v>1.27</v>
      </c>
      <c r="IB40" s="21" t="s">
        <v>78</v>
      </c>
      <c r="IE40" s="22"/>
      <c r="IF40" s="22"/>
      <c r="IG40" s="22"/>
      <c r="IH40" s="22"/>
      <c r="II40" s="22"/>
    </row>
    <row r="41" spans="1:243" s="21" customFormat="1" ht="28.5">
      <c r="A41" s="47">
        <v>1.28</v>
      </c>
      <c r="B41" s="55" t="s">
        <v>79</v>
      </c>
      <c r="C41" s="33"/>
      <c r="D41" s="59">
        <v>2</v>
      </c>
      <c r="E41" s="60" t="s">
        <v>45</v>
      </c>
      <c r="F41" s="59">
        <v>523.39</v>
      </c>
      <c r="G41" s="61"/>
      <c r="H41" s="62"/>
      <c r="I41" s="63" t="s">
        <v>33</v>
      </c>
      <c r="J41" s="64">
        <f>IF(I41="Less(-)",-1,1)</f>
        <v>1</v>
      </c>
      <c r="K41" s="62" t="s">
        <v>34</v>
      </c>
      <c r="L41" s="62" t="s">
        <v>4</v>
      </c>
      <c r="M41" s="65"/>
      <c r="N41" s="66"/>
      <c r="O41" s="66"/>
      <c r="P41" s="67"/>
      <c r="Q41" s="66"/>
      <c r="R41" s="66"/>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8">
        <f>total_amount_ba($B$2,$D$2,D41,F41,J41,K41,M41)</f>
        <v>1046.78</v>
      </c>
      <c r="BB41" s="57">
        <f>BA41+SUM(N41:AZ41)</f>
        <v>1046.78</v>
      </c>
      <c r="BC41" s="58" t="str">
        <f>SpellNumber(L41,BB41)</f>
        <v>INR  One Thousand  &amp;Forty Six  and Paise Seventy Eight Only</v>
      </c>
      <c r="IA41" s="21">
        <v>1.28</v>
      </c>
      <c r="IB41" s="21" t="s">
        <v>79</v>
      </c>
      <c r="ID41" s="21">
        <v>2</v>
      </c>
      <c r="IE41" s="22" t="s">
        <v>45</v>
      </c>
      <c r="IF41" s="22"/>
      <c r="IG41" s="22"/>
      <c r="IH41" s="22"/>
      <c r="II41" s="22"/>
    </row>
    <row r="42" spans="1:243" s="21" customFormat="1" ht="31.5" customHeight="1">
      <c r="A42" s="47">
        <v>1.29</v>
      </c>
      <c r="B42" s="55" t="s">
        <v>61</v>
      </c>
      <c r="C42" s="33"/>
      <c r="D42" s="69"/>
      <c r="E42" s="69"/>
      <c r="F42" s="69"/>
      <c r="G42" s="69"/>
      <c r="H42" s="69"/>
      <c r="I42" s="69"/>
      <c r="J42" s="69"/>
      <c r="K42" s="69"/>
      <c r="L42" s="69"/>
      <c r="M42" s="69"/>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56"/>
      <c r="BC42" s="56"/>
      <c r="IA42" s="21">
        <v>1.29</v>
      </c>
      <c r="IB42" s="21" t="s">
        <v>61</v>
      </c>
      <c r="IE42" s="22"/>
      <c r="IF42" s="22"/>
      <c r="IG42" s="22"/>
      <c r="IH42" s="22"/>
      <c r="II42" s="22"/>
    </row>
    <row r="43" spans="1:243" s="21" customFormat="1" ht="30" customHeight="1">
      <c r="A43" s="47">
        <v>1.3</v>
      </c>
      <c r="B43" s="55" t="s">
        <v>80</v>
      </c>
      <c r="C43" s="33"/>
      <c r="D43" s="69"/>
      <c r="E43" s="69"/>
      <c r="F43" s="69"/>
      <c r="G43" s="69"/>
      <c r="H43" s="69"/>
      <c r="I43" s="69"/>
      <c r="J43" s="69"/>
      <c r="K43" s="69"/>
      <c r="L43" s="69"/>
      <c r="M43" s="69"/>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56"/>
      <c r="BC43" s="56"/>
      <c r="IA43" s="21">
        <v>1.3</v>
      </c>
      <c r="IB43" s="21" t="s">
        <v>80</v>
      </c>
      <c r="IE43" s="22"/>
      <c r="IF43" s="22"/>
      <c r="IG43" s="22"/>
      <c r="IH43" s="22"/>
      <c r="II43" s="22"/>
    </row>
    <row r="44" spans="1:243" s="21" customFormat="1" ht="15.75">
      <c r="A44" s="47">
        <v>1.31</v>
      </c>
      <c r="B44" s="55" t="s">
        <v>81</v>
      </c>
      <c r="C44" s="33"/>
      <c r="D44" s="69"/>
      <c r="E44" s="69"/>
      <c r="F44" s="69"/>
      <c r="G44" s="69"/>
      <c r="H44" s="69"/>
      <c r="I44" s="69"/>
      <c r="J44" s="69"/>
      <c r="K44" s="69"/>
      <c r="L44" s="69"/>
      <c r="M44" s="69"/>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56"/>
      <c r="BC44" s="56"/>
      <c r="IA44" s="21">
        <v>1.31</v>
      </c>
      <c r="IB44" s="21" t="s">
        <v>81</v>
      </c>
      <c r="IE44" s="22"/>
      <c r="IF44" s="22"/>
      <c r="IG44" s="22"/>
      <c r="IH44" s="22"/>
      <c r="II44" s="22"/>
    </row>
    <row r="45" spans="1:243" s="21" customFormat="1" ht="42.75" customHeight="1">
      <c r="A45" s="47">
        <v>1.32</v>
      </c>
      <c r="B45" s="55" t="s">
        <v>62</v>
      </c>
      <c r="C45" s="33"/>
      <c r="D45" s="59">
        <v>2</v>
      </c>
      <c r="E45" s="60" t="s">
        <v>45</v>
      </c>
      <c r="F45" s="59">
        <v>65.49</v>
      </c>
      <c r="G45" s="61"/>
      <c r="H45" s="62"/>
      <c r="I45" s="63" t="s">
        <v>33</v>
      </c>
      <c r="J45" s="64">
        <f>IF(I45="Less(-)",-1,1)</f>
        <v>1</v>
      </c>
      <c r="K45" s="62" t="s">
        <v>34</v>
      </c>
      <c r="L45" s="62" t="s">
        <v>4</v>
      </c>
      <c r="M45" s="65"/>
      <c r="N45" s="66"/>
      <c r="O45" s="66"/>
      <c r="P45" s="67"/>
      <c r="Q45" s="66"/>
      <c r="R45" s="66"/>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8">
        <f>total_amount_ba($B$2,$D$2,D45,F45,J45,K45,M45)</f>
        <v>130.98</v>
      </c>
      <c r="BB45" s="57">
        <f>BA45+SUM(N45:AZ45)</f>
        <v>130.98</v>
      </c>
      <c r="BC45" s="58" t="str">
        <f>SpellNumber(L45,BB45)</f>
        <v>INR  One Hundred &amp; Thirty  and Paise Ninety Eight Only</v>
      </c>
      <c r="IA45" s="21">
        <v>1.32</v>
      </c>
      <c r="IB45" s="21" t="s">
        <v>62</v>
      </c>
      <c r="ID45" s="21">
        <v>2</v>
      </c>
      <c r="IE45" s="22" t="s">
        <v>45</v>
      </c>
      <c r="IF45" s="22"/>
      <c r="IG45" s="22"/>
      <c r="IH45" s="22"/>
      <c r="II45" s="22"/>
    </row>
    <row r="46" spans="1:243" s="21" customFormat="1" ht="15.75">
      <c r="A46" s="47">
        <v>1.33</v>
      </c>
      <c r="B46" s="55" t="s">
        <v>63</v>
      </c>
      <c r="C46" s="33"/>
      <c r="D46" s="69"/>
      <c r="E46" s="69"/>
      <c r="F46" s="69"/>
      <c r="G46" s="69"/>
      <c r="H46" s="69"/>
      <c r="I46" s="69"/>
      <c r="J46" s="69"/>
      <c r="K46" s="69"/>
      <c r="L46" s="69"/>
      <c r="M46" s="69"/>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56"/>
      <c r="BC46" s="56"/>
      <c r="IA46" s="21">
        <v>1.33</v>
      </c>
      <c r="IB46" s="21" t="s">
        <v>63</v>
      </c>
      <c r="IE46" s="22"/>
      <c r="IF46" s="22"/>
      <c r="IG46" s="22"/>
      <c r="IH46" s="22"/>
      <c r="II46" s="22"/>
    </row>
    <row r="47" spans="1:243" s="21" customFormat="1" ht="28.5" customHeight="1">
      <c r="A47" s="47">
        <v>1.34</v>
      </c>
      <c r="B47" s="55" t="s">
        <v>82</v>
      </c>
      <c r="C47" s="33"/>
      <c r="D47" s="59">
        <v>50</v>
      </c>
      <c r="E47" s="60" t="s">
        <v>65</v>
      </c>
      <c r="F47" s="59">
        <v>57.03</v>
      </c>
      <c r="G47" s="61"/>
      <c r="H47" s="62"/>
      <c r="I47" s="63" t="s">
        <v>33</v>
      </c>
      <c r="J47" s="64">
        <f>IF(I47="Less(-)",-1,1)</f>
        <v>1</v>
      </c>
      <c r="K47" s="62" t="s">
        <v>34</v>
      </c>
      <c r="L47" s="62" t="s">
        <v>4</v>
      </c>
      <c r="M47" s="65"/>
      <c r="N47" s="66"/>
      <c r="O47" s="66"/>
      <c r="P47" s="67"/>
      <c r="Q47" s="66"/>
      <c r="R47" s="66"/>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8">
        <f>total_amount_ba($B$2,$D$2,D47,F47,J47,K47,M47)</f>
        <v>2851.5</v>
      </c>
      <c r="BB47" s="57">
        <f>BA47+SUM(N47:AZ47)</f>
        <v>2851.5</v>
      </c>
      <c r="BC47" s="58" t="str">
        <f>SpellNumber(L47,BB47)</f>
        <v>INR  Two Thousand Eight Hundred &amp; Fifty One  and Paise Fifty Only</v>
      </c>
      <c r="IA47" s="21">
        <v>1.34</v>
      </c>
      <c r="IB47" s="21" t="s">
        <v>82</v>
      </c>
      <c r="ID47" s="21">
        <v>50</v>
      </c>
      <c r="IE47" s="22" t="s">
        <v>65</v>
      </c>
      <c r="IF47" s="22"/>
      <c r="IG47" s="22"/>
      <c r="IH47" s="22"/>
      <c r="II47" s="22"/>
    </row>
    <row r="48" spans="1:243" s="21" customFormat="1" ht="28.5">
      <c r="A48" s="47">
        <v>1.35</v>
      </c>
      <c r="B48" s="55" t="s">
        <v>83</v>
      </c>
      <c r="C48" s="33"/>
      <c r="D48" s="59">
        <v>2</v>
      </c>
      <c r="E48" s="60" t="s">
        <v>64</v>
      </c>
      <c r="F48" s="71">
        <v>267.42</v>
      </c>
      <c r="G48" s="61"/>
      <c r="H48" s="62"/>
      <c r="I48" s="63" t="s">
        <v>33</v>
      </c>
      <c r="J48" s="64">
        <f>IF(I48="Less(-)",-1,1)</f>
        <v>1</v>
      </c>
      <c r="K48" s="62" t="s">
        <v>34</v>
      </c>
      <c r="L48" s="62" t="s">
        <v>4</v>
      </c>
      <c r="M48" s="65"/>
      <c r="N48" s="66"/>
      <c r="O48" s="66"/>
      <c r="P48" s="67"/>
      <c r="Q48" s="66"/>
      <c r="R48" s="66"/>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8">
        <f>total_amount_ba($B$2,$D$2,D48,F48,J48,K48,M48)</f>
        <v>534.84</v>
      </c>
      <c r="BB48" s="57">
        <f>BA48+SUM(N48:AZ48)</f>
        <v>534.84</v>
      </c>
      <c r="BC48" s="58" t="str">
        <f>SpellNumber(L48,BB48)</f>
        <v>INR  Five Hundred &amp; Thirty Four  and Paise Eighty Four Only</v>
      </c>
      <c r="IA48" s="21">
        <v>1.35</v>
      </c>
      <c r="IB48" s="21" t="s">
        <v>83</v>
      </c>
      <c r="ID48" s="21">
        <v>2</v>
      </c>
      <c r="IE48" s="22" t="s">
        <v>64</v>
      </c>
      <c r="IF48" s="22"/>
      <c r="IG48" s="22"/>
      <c r="IH48" s="22"/>
      <c r="II48" s="22"/>
    </row>
    <row r="49" spans="1:243" s="21" customFormat="1" ht="33" customHeight="1">
      <c r="A49" s="47">
        <v>1.36</v>
      </c>
      <c r="B49" s="55" t="s">
        <v>84</v>
      </c>
      <c r="C49" s="33"/>
      <c r="D49" s="59">
        <v>4</v>
      </c>
      <c r="E49" s="60" t="s">
        <v>64</v>
      </c>
      <c r="F49" s="59">
        <v>1517.17</v>
      </c>
      <c r="G49" s="61"/>
      <c r="H49" s="62"/>
      <c r="I49" s="63" t="s">
        <v>33</v>
      </c>
      <c r="J49" s="64">
        <f>IF(I49="Less(-)",-1,1)</f>
        <v>1</v>
      </c>
      <c r="K49" s="62" t="s">
        <v>34</v>
      </c>
      <c r="L49" s="62" t="s">
        <v>4</v>
      </c>
      <c r="M49" s="65"/>
      <c r="N49" s="66"/>
      <c r="O49" s="66"/>
      <c r="P49" s="67"/>
      <c r="Q49" s="66"/>
      <c r="R49" s="66"/>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8">
        <f>total_amount_ba($B$2,$D$2,D49,F49,J49,K49,M49)</f>
        <v>6068.68</v>
      </c>
      <c r="BB49" s="57">
        <f>BA49+SUM(N49:AZ49)</f>
        <v>6068.68</v>
      </c>
      <c r="BC49" s="58" t="str">
        <f>SpellNumber(L49,BB49)</f>
        <v>INR  Six Thousand  &amp;Sixty Eight  and Paise Sixty Eight Only</v>
      </c>
      <c r="IA49" s="21">
        <v>1.36</v>
      </c>
      <c r="IB49" s="48" t="s">
        <v>84</v>
      </c>
      <c r="ID49" s="21">
        <v>4</v>
      </c>
      <c r="IE49" s="22" t="s">
        <v>64</v>
      </c>
      <c r="IF49" s="22"/>
      <c r="IG49" s="22"/>
      <c r="IH49" s="22"/>
      <c r="II49" s="22"/>
    </row>
    <row r="50" spans="1:55" ht="42.75">
      <c r="A50" s="39" t="s">
        <v>35</v>
      </c>
      <c r="B50" s="40"/>
      <c r="C50" s="41"/>
      <c r="D50" s="52"/>
      <c r="E50" s="52"/>
      <c r="F50" s="52"/>
      <c r="G50" s="34"/>
      <c r="H50" s="42"/>
      <c r="I50" s="42"/>
      <c r="J50" s="42"/>
      <c r="K50" s="42"/>
      <c r="L50" s="43"/>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46">
        <f>SUM(BA13:BA49)</f>
        <v>251293.5</v>
      </c>
      <c r="BB50" s="46">
        <f>SUM(BB13:BB49)</f>
        <v>251293.5</v>
      </c>
      <c r="BC50" s="53" t="str">
        <f>SpellNumber($E$2,BB50)</f>
        <v>INR  Two Lakh Fifty One Thousand Two Hundred &amp; Ninety Three  and Paise Fifty Only</v>
      </c>
    </row>
    <row r="51" spans="1:55" ht="46.5" customHeight="1">
      <c r="A51" s="24" t="s">
        <v>36</v>
      </c>
      <c r="B51" s="25"/>
      <c r="C51" s="26"/>
      <c r="D51" s="49"/>
      <c r="E51" s="50" t="s">
        <v>43</v>
      </c>
      <c r="F51" s="51"/>
      <c r="G51" s="27"/>
      <c r="H51" s="28"/>
      <c r="I51" s="28"/>
      <c r="J51" s="28"/>
      <c r="K51" s="29"/>
      <c r="L51" s="30"/>
      <c r="M51" s="31"/>
      <c r="N51" s="32"/>
      <c r="O51" s="21"/>
      <c r="P51" s="21"/>
      <c r="Q51" s="21"/>
      <c r="R51" s="21"/>
      <c r="S51" s="21"/>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44">
        <f>IF(ISBLANK(F51),0,IF(E51="Excess (+)",ROUND(BA50+(BA50*F51),2),IF(E51="Less (-)",ROUND(BA50+(BA50*F51*(-1)),2),IF(E51="At Par",BA50,0))))</f>
        <v>0</v>
      </c>
      <c r="BB51" s="45">
        <f>ROUND(BA51,0)</f>
        <v>0</v>
      </c>
      <c r="BC51" s="36" t="str">
        <f>SpellNumber($E$2,BB51)</f>
        <v>INR Zero Only</v>
      </c>
    </row>
    <row r="52" spans="1:55" ht="45.75" customHeight="1">
      <c r="A52" s="23" t="s">
        <v>37</v>
      </c>
      <c r="B52" s="23"/>
      <c r="C52" s="74" t="str">
        <f>SpellNumber($E$2,BB51)</f>
        <v>INR Zero Only</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row>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1" ht="15"/>
    <row r="2403" ht="15"/>
    <row r="2404" ht="15"/>
    <row r="2405" ht="15"/>
  </sheetData>
  <sheetProtection password="D850" sheet="1"/>
  <mergeCells count="8">
    <mergeCell ref="A9:BC9"/>
    <mergeCell ref="B8:BC8"/>
    <mergeCell ref="C52:BC52"/>
    <mergeCell ref="A1:L1"/>
    <mergeCell ref="A4:BC4"/>
    <mergeCell ref="A5:BC5"/>
    <mergeCell ref="A6:BC6"/>
    <mergeCell ref="A7:BC7"/>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1">
      <formula1>IF(E51="Select",-1,IF(E51="At Par",0,0))</formula1>
      <formula2>IF(E51="Select",-1,IF(E51="At Par",0,0.99))</formula2>
    </dataValidation>
    <dataValidation type="list" allowBlank="1" showErrorMessage="1" sqref="E5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 allowBlank="1" showInputMessage="1" showErrorMessage="1" promptTitle="Units" prompt="Please enter Units in text" sqref="D20:E20 D25:E25 D34:E34 D47:E49 D29:E29 D15:E15 D45:E45 D22:E23 D17:E18 D27:E27 D32:E32 D36:E36 D39:E39 D41:E41">
      <formula1>0</formula1>
      <formula2>0</formula2>
    </dataValidation>
    <dataValidation type="decimal" allowBlank="1" showInputMessage="1" showErrorMessage="1" promptTitle="Quantity" prompt="Please enter the Quantity for this item. " errorTitle="Invalid Entry" error="Only Numeric Values are allowed. " sqref="F20 F25 F34 F47:F49 F29 F15 F45 F22:F23 F17:F18 F27 F32 F36 F39 F41">
      <formula1>0</formula1>
      <formula2>999999999999999</formula2>
    </dataValidation>
    <dataValidation type="list" allowBlank="1" showErrorMessage="1" sqref="K27 D46 K34 K25 K32 D28 K17:K18 K45 K15 D13:D14 D26 D24 D16 K20 K47:K49 K41 K22:K23 K29 D19 D21 D30:D31 D33 D35 K36 D37:D38 K39 D40 D42:D4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20:H20 G25:H25 G34:H34 G47:H49 G29:H29 G15:H15 G45:H45 G22:H23 G17:H18 G27:H27 G32:H32 G36:H36 G39:H39 G41:H41">
      <formula1>0</formula1>
      <formula2>999999999999999</formula2>
    </dataValidation>
    <dataValidation allowBlank="1" showInputMessage="1" showErrorMessage="1" promptTitle="Addition / Deduction" prompt="Please Choose the correct One" sqref="J20 J25 J34 J47:J49 J29 J15 J45 J22:J23 J17:J18 J27 J32 J36 J39 J41">
      <formula1>0</formula1>
      <formula2>0</formula2>
    </dataValidation>
    <dataValidation type="list" showErrorMessage="1" sqref="I20 I25 I34 I47:I49 I29 I15 I45 I22:I23 I17:I18 I27 I32 I36 I39 I4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20:O20 N25:O25 N34:O34 N47:O49 N29:O29 N15:O15 N45:O45 N22:O23 N17:O18 N27:O27 N32:O32 N36:O36 N39:O39 N41:O4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0 R25 R34 R47:R49 R29 R15 R45 R22:R23 R17:R18 R27 R32 R36 R39 R4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0 Q25 Q34 Q47:Q49 Q29 Q15 Q45 Q22:Q23 Q17:Q18 Q27 Q32 Q36 Q39 Q4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0 M25 M34 M47:M49 M29 M15 M45 M22:M23 M17:M18 M27 M32 M36 M39 M41">
      <formula1>0</formula1>
      <formula2>999999999999999</formula2>
    </dataValidation>
    <dataValidation type="list" allowBlank="1" showInputMessage="1" showErrorMessage="1" sqref="L42 L43 L44 L45 L46 L47 L13 L14 L15 L16 L17 L18 L19 L20 L21 L22 L23 L24 L25 L26 L27 L28 L29 L30 L31 L32 L33 L34 L35 L36 L37 L38 L39 L40 L41 L49 L4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49">
      <formula1>0</formula1>
      <formula2>0</formula2>
    </dataValidation>
    <dataValidation type="decimal" allowBlank="1" showErrorMessage="1" errorTitle="Invalid Entry" error="Only Numeric Values are allowed. " sqref="A13:A49">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4"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8" t="s">
        <v>38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2019-03-01T13:08:24Z</cp:lastPrinted>
  <dcterms:created xsi:type="dcterms:W3CDTF">2009-01-30T06:42:42Z</dcterms:created>
  <dcterms:modified xsi:type="dcterms:W3CDTF">2023-05-13T11:49:09Z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