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355" windowHeight="633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<sst xmlns="http://schemas.openxmlformats.org/spreadsheetml/2006/main" count="164" uniqueCount="65">
  <si>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</si>
  <si>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</si>
  <si>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</si>
  <si>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</si>
  <si>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</si>
  <si>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</si>
  <si>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</si>
  <si>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</si>
  <si>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</si>
  <si>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</si>
  <si>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</si>
  <si>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</si>
  <si>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</si>
  <si>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</si>
  <si>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</si>
  <si>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</si>
  <si>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</si>
  <si>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</si>
  <si>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</si>
  <si>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</si>
  <si>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</si>
  <si>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</si>
  <si>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</si>
  <si>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</si>
  <si>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</si>
  <si>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</si>
  <si>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</si>
  <si>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</si>
  <si>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</si>
  <si>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</si>
  <si>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</si>
  <si>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</si>
  <si>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</si>
  <si>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</si>
  <si>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</si>
  <si>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</si>
  <si>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</si>
  <si>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</si>
  <si>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</si>
  <si>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</si>
  <si>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</si>
  <si>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</si>
  <si>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sqm</t>
  </si>
  <si>
    <t>Select</t>
  </si>
  <si>
    <t>cum</t>
  </si>
  <si>
    <t>1:6 (1 cement: 6 coarse sand)</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</si>
  <si>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</si>
  <si>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</si>
  <si>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New work (Two or more coats applied @ 1.43 ltr/10 sqm over and including priming coat of exterior primer applied @ 2.20 kg/10 sqm)</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</si>
  <si>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</si>
  <si>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</si>
  <si>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15 mm cement plaster on rough side of single or half brick wall of mix:</t>
  </si>
  <si>
    <t>Extra for plastering exterior walls of height more than 10 m from ground level for every additional height of 3 m or part thereof.</t>
  </si>
  <si>
    <t>Finishing walls with Premium Acrylic Smooth exterior paint with Silicone additives of required shade:</t>
  </si>
  <si>
    <t>Dismantling and Demolishing</t>
  </si>
  <si>
    <t>Chipping of unsound/weak concrete material from slabs, beams, columns etc. with manual Chisel and/ or by standard power driven percussion type or  of approved make  including tapering of all edges, making square shoulders of cavities including cleaning the exposed concrete surface and reinforcement with wire brushes etc. and disposal of debris for all lead and lifts all complete as per direction of Engineer-In-Charge</t>
  </si>
  <si>
    <t>50mm average thickness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</si>
  <si>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</si>
  <si>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</si>
  <si>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Providing, mixing and applying SBR polymer (of approved make) modified Cement mortar in proportion of 1:4 (1 cement: 4 graded coarse sand with polymer minimum 2% by wt. of cement used)  as per specifications and directions of Engineer-in-charge. Note: Measurement and payment: The pre-measurement of thickness shall be done just after the surface preparation is completed and Payment under this item shall be made only after proper wet curing has been done and surface has been satisfactorily evaluated by sounding / tapping with a blunt metal instrument and/or the 75mm size cube crushing strength at the end of 28 days to be not less than 30 N/Sqmm2).</t>
  </si>
  <si>
    <t>50 mm average thickness in 3 layers.</t>
  </si>
  <si>
    <t>FINSIHING WORK</t>
  </si>
  <si>
    <t>Name of Work: External wall repairing and painting of various blocks of IITK outreach centre at Noida.</t>
  </si>
  <si>
    <t>NIT No: Civil/17/05/2023-1</t>
  </si>
  <si>
    <t>Tender Inviting Authority: Dean of Infrastructure and Planning, IIT Kanpur</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</si>
</sst>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2"/>
      <color indexed="10"/>
      <name val="Arial"/>
      <family val="2"/>
    </font>
    <font>
      <b/>
      <sz val="12"/>
      <color indexed="16"/>
      <name val="Arial"/>
      <family val="2"/>
    </font>
    <font>
      <b/>
      <sz val="9"/>
      <color indexed="8"/>
      <name val="Tahoma"/>
      <family val="2"/>
    </font>
    <font>
      <sz val="9"/>
      <color indexed="8"/>
      <name val="Tahoma"/>
      <family val="2"/>
    </font>
    <font>
      <b/>
      <sz val="16"/>
      <color indexed="8"/>
      <name val="Calibri"/>
      <family val="2"/>
    </font>
    <font>
      <b/>
      <sz val="12"/>
      <name val="Arial"/>
      <family val="2"/>
    </font>
    <font>
      <sz val="12"/>
      <name val="Arial"/>
      <family val="2"/>
    </font>
    <font>
      <sz val="12"/>
      <color indexed="31"/>
      <name val="Arial"/>
      <family val="2"/>
    </font>
    <font>
      <b/>
      <sz val="12"/>
      <color indexed="5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14" fillId="0" borderId="11" xfId="59" applyNumberFormat="1" applyFont="1" applyFill="1" applyBorder="1" applyAlignment="1" applyProtection="1">
      <alignment vertical="center" wrapText="1"/>
      <protection locked="0"/>
    </xf>
    <xf numFmtId="0" fontId="14" fillId="0" borderId="11" xfId="59" applyNumberFormat="1" applyFont="1" applyFill="1" applyBorder="1" applyAlignment="1" applyProtection="1">
      <alignment vertical="center" wrapText="1"/>
      <protection/>
    </xf>
    <xf numFmtId="0" fontId="57" fillId="0" borderId="13" xfId="0" applyFont="1" applyFill="1" applyBorder="1" applyAlignment="1">
      <alignment horizontal="right" vertical="top"/>
    </xf>
    <xf numFmtId="0" fontId="7" fillId="0" borderId="12" xfId="56" applyNumberFormat="1" applyFont="1" applyFill="1" applyBorder="1" applyAlignment="1">
      <alignment horizontal="center" vertical="top" wrapText="1"/>
      <protection/>
    </xf>
    <xf numFmtId="0" fontId="7" fillId="0" borderId="14"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0" fontId="57" fillId="0" borderId="13" xfId="0" applyFont="1" applyFill="1" applyBorder="1" applyAlignment="1">
      <alignment horizontal="left" vertical="top"/>
    </xf>
    <xf numFmtId="0" fontId="57" fillId="0" borderId="13" xfId="0" applyFont="1" applyFill="1" applyBorder="1" applyAlignment="1">
      <alignment horizontal="justify" vertical="top" wrapText="1"/>
    </xf>
    <xf numFmtId="2" fontId="57" fillId="0" borderId="13" xfId="0" applyNumberFormat="1" applyFont="1" applyFill="1" applyBorder="1" applyAlignment="1">
      <alignment vertical="top"/>
    </xf>
    <xf numFmtId="0" fontId="14" fillId="0" borderId="16" xfId="59" applyNumberFormat="1" applyFont="1" applyFill="1" applyBorder="1" applyAlignment="1" applyProtection="1">
      <alignment vertical="center" wrapText="1"/>
      <protection locked="0"/>
    </xf>
    <xf numFmtId="0" fontId="15" fillId="33" borderId="16" xfId="59" applyNumberFormat="1" applyFont="1" applyFill="1" applyBorder="1" applyAlignment="1" applyProtection="1">
      <alignment vertical="center" wrapText="1"/>
      <protection locked="0"/>
    </xf>
    <xf numFmtId="2" fontId="57" fillId="0" borderId="13" xfId="0" applyNumberFormat="1" applyFont="1" applyFill="1" applyBorder="1" applyAlignment="1">
      <alignment horizontal="center" vertical="top" wrapText="1"/>
    </xf>
    <xf numFmtId="2" fontId="19" fillId="0" borderId="17" xfId="56" applyNumberFormat="1" applyFont="1" applyFill="1" applyBorder="1" applyAlignment="1" applyProtection="1">
      <alignment horizontal="right" vertical="top"/>
      <protection locked="0"/>
    </xf>
    <xf numFmtId="2" fontId="19" fillId="0" borderId="14" xfId="56" applyNumberFormat="1" applyFont="1" applyFill="1" applyBorder="1" applyAlignment="1" applyProtection="1">
      <alignment horizontal="right" vertical="top"/>
      <protection locked="0"/>
    </xf>
    <xf numFmtId="2" fontId="20" fillId="0" borderId="14" xfId="59" applyNumberFormat="1" applyFont="1" applyFill="1" applyBorder="1" applyAlignment="1">
      <alignment horizontal="right" vertical="top"/>
      <protection/>
    </xf>
    <xf numFmtId="2" fontId="20" fillId="0" borderId="14" xfId="56" applyNumberFormat="1" applyFont="1" applyFill="1" applyBorder="1" applyAlignment="1">
      <alignment horizontal="right" vertical="top"/>
      <protection/>
    </xf>
    <xf numFmtId="2" fontId="19" fillId="34" borderId="14" xfId="56" applyNumberFormat="1" applyFont="1" applyFill="1" applyBorder="1" applyAlignment="1" applyProtection="1">
      <alignment horizontal="right" vertical="top"/>
      <protection locked="0"/>
    </xf>
    <xf numFmtId="2" fontId="19" fillId="34" borderId="14" xfId="56" applyNumberFormat="1" applyFont="1" applyFill="1" applyBorder="1" applyAlignment="1" applyProtection="1">
      <alignment horizontal="right" vertical="top" wrapText="1"/>
      <protection locked="0"/>
    </xf>
    <xf numFmtId="2" fontId="19" fillId="0" borderId="14" xfId="59" applyNumberFormat="1" applyFont="1" applyFill="1" applyBorder="1" applyAlignment="1">
      <alignment horizontal="right" vertical="top"/>
      <protection/>
    </xf>
    <xf numFmtId="2" fontId="19" fillId="0" borderId="18" xfId="58" applyNumberFormat="1" applyFont="1" applyFill="1" applyBorder="1" applyAlignment="1">
      <alignment horizontal="right" vertical="top"/>
      <protection/>
    </xf>
    <xf numFmtId="0" fontId="20" fillId="0" borderId="14" xfId="59" applyNumberFormat="1" applyFont="1" applyFill="1" applyBorder="1" applyAlignment="1">
      <alignment horizontal="justify" vertical="top" wrapText="1"/>
      <protection/>
    </xf>
    <xf numFmtId="2" fontId="57" fillId="0" borderId="13" xfId="0" applyNumberFormat="1" applyFont="1" applyFill="1" applyBorder="1" applyAlignment="1">
      <alignment horizontal="right" vertical="top"/>
    </xf>
    <xf numFmtId="2" fontId="19" fillId="33" borderId="14" xfId="56" applyNumberFormat="1" applyFont="1" applyFill="1" applyBorder="1" applyAlignment="1" applyProtection="1">
      <alignment horizontal="right" vertical="top"/>
      <protection locked="0"/>
    </xf>
    <xf numFmtId="0" fontId="19" fillId="0" borderId="13" xfId="59" applyNumberFormat="1" applyFont="1" applyFill="1" applyBorder="1" applyAlignment="1">
      <alignment horizontal="left" vertical="top"/>
      <protection/>
    </xf>
    <xf numFmtId="0" fontId="20" fillId="0" borderId="13" xfId="59" applyNumberFormat="1" applyFont="1" applyFill="1" applyBorder="1" applyAlignment="1">
      <alignment vertical="top"/>
      <protection/>
    </xf>
    <xf numFmtId="0" fontId="20" fillId="0" borderId="0" xfId="59" applyNumberFormat="1" applyFont="1" applyFill="1" applyBorder="1" applyAlignment="1">
      <alignment vertical="top"/>
      <protection/>
    </xf>
    <xf numFmtId="0" fontId="14" fillId="0" borderId="19" xfId="59" applyNumberFormat="1" applyFont="1" applyFill="1" applyBorder="1" applyAlignment="1">
      <alignment vertical="top"/>
      <protection/>
    </xf>
    <xf numFmtId="0" fontId="20" fillId="0" borderId="19" xfId="59" applyNumberFormat="1" applyFont="1" applyFill="1" applyBorder="1" applyAlignment="1">
      <alignment vertical="top"/>
      <protection/>
    </xf>
    <xf numFmtId="0" fontId="20" fillId="0" borderId="0" xfId="56" applyNumberFormat="1" applyFont="1" applyFill="1" applyAlignment="1">
      <alignment vertical="top"/>
      <protection/>
    </xf>
    <xf numFmtId="2" fontId="14" fillId="0" borderId="13" xfId="59" applyNumberFormat="1" applyFont="1" applyFill="1" applyBorder="1" applyAlignment="1">
      <alignment vertical="top"/>
      <protection/>
    </xf>
    <xf numFmtId="0" fontId="20" fillId="0" borderId="13" xfId="59" applyNumberFormat="1" applyFont="1" applyFill="1" applyBorder="1" applyAlignment="1">
      <alignment horizontal="justify" vertical="top" wrapText="1"/>
      <protection/>
    </xf>
    <xf numFmtId="0" fontId="19" fillId="0" borderId="20" xfId="59" applyNumberFormat="1" applyFont="1" applyFill="1" applyBorder="1" applyAlignment="1">
      <alignment horizontal="left" vertical="top"/>
      <protection/>
    </xf>
    <xf numFmtId="0" fontId="19" fillId="0" borderId="19" xfId="59" applyNumberFormat="1" applyFont="1" applyFill="1" applyBorder="1" applyAlignment="1">
      <alignment horizontal="left" vertical="top"/>
      <protection/>
    </xf>
    <xf numFmtId="0" fontId="21" fillId="0" borderId="21" xfId="56" applyNumberFormat="1" applyFont="1" applyFill="1" applyBorder="1" applyAlignment="1" applyProtection="1">
      <alignment vertical="top"/>
      <protection/>
    </xf>
    <xf numFmtId="10" fontId="15" fillId="33" borderId="16" xfId="66" applyNumberFormat="1" applyFont="1" applyFill="1" applyBorder="1" applyAlignment="1" applyProtection="1">
      <alignment horizontal="center" vertical="center"/>
      <protection locked="0"/>
    </xf>
    <xf numFmtId="0" fontId="21" fillId="0" borderId="11" xfId="59" applyNumberFormat="1" applyFont="1" applyFill="1" applyBorder="1" applyAlignment="1">
      <alignment vertical="top"/>
      <protection/>
    </xf>
    <xf numFmtId="0" fontId="20" fillId="0" borderId="11" xfId="56" applyNumberFormat="1" applyFont="1" applyFill="1" applyBorder="1" applyAlignment="1" applyProtection="1">
      <alignment vertical="top"/>
      <protection/>
    </xf>
    <xf numFmtId="0" fontId="14" fillId="0" borderId="11" xfId="66" applyNumberFormat="1" applyFont="1" applyFill="1" applyBorder="1" applyAlignment="1" applyProtection="1">
      <alignment vertical="center" wrapText="1"/>
      <protection locked="0"/>
    </xf>
    <xf numFmtId="0" fontId="20" fillId="0" borderId="0" xfId="56" applyNumberFormat="1" applyFont="1" applyFill="1" applyAlignment="1" applyProtection="1">
      <alignment vertical="top"/>
      <protection/>
    </xf>
    <xf numFmtId="2" fontId="22" fillId="0" borderId="22" xfId="59" applyNumberFormat="1" applyFont="1" applyFill="1" applyBorder="1" applyAlignment="1">
      <alignment vertical="top"/>
      <protection/>
    </xf>
    <xf numFmtId="2" fontId="14" fillId="0" borderId="23" xfId="59" applyNumberFormat="1" applyFont="1" applyFill="1" applyBorder="1" applyAlignment="1">
      <alignment horizontal="right" vertical="top"/>
      <protection/>
    </xf>
    <xf numFmtId="0" fontId="20" fillId="0" borderId="22" xfId="59" applyNumberFormat="1" applyFont="1" applyFill="1" applyBorder="1" applyAlignment="1">
      <alignment vertical="top" wrapText="1"/>
      <protection/>
    </xf>
    <xf numFmtId="0" fontId="19" fillId="0" borderId="24" xfId="59" applyNumberFormat="1" applyFont="1" applyFill="1" applyBorder="1" applyAlignment="1">
      <alignment horizontal="left" vertical="top"/>
      <protection/>
    </xf>
    <xf numFmtId="0" fontId="19" fillId="0" borderId="13" xfId="56" applyNumberFormat="1" applyFont="1" applyFill="1" applyBorder="1" applyAlignment="1" applyProtection="1">
      <alignment horizontal="center" vertical="top"/>
      <protection/>
    </xf>
    <xf numFmtId="0" fontId="19" fillId="34" borderId="13" xfId="56" applyNumberFormat="1" applyFont="1" applyFill="1" applyBorder="1" applyAlignment="1" applyProtection="1">
      <alignment horizontal="center" vertical="top"/>
      <protection/>
    </xf>
    <xf numFmtId="0" fontId="7" fillId="35" borderId="24" xfId="59" applyNumberFormat="1" applyFont="1" applyFill="1" applyBorder="1" applyAlignment="1" applyProtection="1">
      <alignment horizontal="left" vertical="top"/>
      <protection locked="0"/>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11" fillId="0" borderId="24" xfId="56" applyNumberFormat="1" applyFont="1" applyFill="1" applyBorder="1" applyAlignment="1">
      <alignment horizontal="center" vertical="center" wrapText="1"/>
      <protection/>
    </xf>
    <xf numFmtId="0" fontId="14" fillId="0" borderId="24" xfId="59" applyNumberFormat="1" applyFont="1" applyFill="1" applyBorder="1" applyAlignment="1">
      <alignment horizontal="center" vertical="top" wrapText="1"/>
      <protection/>
    </xf>
    <xf numFmtId="0" fontId="18"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2552700</xdr:colOff>
      <xdr:row>0</xdr:row>
      <xdr:rowOff>285750</xdr:rowOff>
    </xdr:to>
    <xdr:grpSp>
      <xdr:nvGrpSpPr>
        <xdr:cNvPr id="1" name="Group 1"/>
        <xdr:cNvGrpSpPr>
          <a:grpSpLocks/>
        </xdr:cNvGrpSpPr>
      </xdr:nvGrpSpPr>
      <xdr:grpSpPr>
        <a:xfrm>
          <a:off x="66675" y="76200"/>
          <a:ext cx="3076575"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0"/>
  <sheetViews>
    <sheetView showGridLines="0" view="pageBreakPreview" zoomScaleNormal="85" zoomScaleSheetLayoutView="100" zoomScalePageLayoutView="0" workbookViewId="0" topLeftCell="A1">
      <selection activeCell="B8" sqref="B8:BC8"/>
    </sheetView>
  </sheetViews>
  <sheetFormatPr defaultColWidth="9.28125" defaultRowHeight="15"/>
  <cols>
    <col min="1" max="1" width="8.8515625" style="1" customWidth="1"/>
    <col min="2" max="2" width="44.57421875" style="1" customWidth="1"/>
    <col min="3" max="3" width="15.281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28125" style="1" customWidth="1"/>
    <col min="239" max="243" width="9.28125" style="3" customWidth="1"/>
    <col min="244" max="16384" width="9.28125" style="1" customWidth="1"/>
  </cols>
  <sheetData>
    <row r="1" spans="1:243" s="4" customFormat="1" ht="30" customHeight="1">
      <c r="A1" s="69" t="str">
        <f>B2&amp;" BoQ"</f>
        <v>Percentage BoQ</v>
      </c>
      <c r="B1" s="69"/>
      <c r="C1" s="69"/>
      <c r="D1" s="69"/>
      <c r="E1" s="69"/>
      <c r="F1" s="69"/>
      <c r="G1" s="69"/>
      <c r="H1" s="69"/>
      <c r="I1" s="69"/>
      <c r="J1" s="69"/>
      <c r="K1" s="69"/>
      <c r="L1" s="6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0" t="s">
        <v>64</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10"/>
      <c r="IF4" s="10"/>
      <c r="IG4" s="10"/>
      <c r="IH4" s="10"/>
      <c r="II4" s="10"/>
    </row>
    <row r="5" spans="1:243" s="9" customFormat="1" ht="30.75" customHeight="1">
      <c r="A5" s="70" t="s">
        <v>62</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10"/>
      <c r="IF5" s="10"/>
      <c r="IG5" s="10"/>
      <c r="IH5" s="10"/>
      <c r="II5" s="10"/>
    </row>
    <row r="6" spans="1:243" s="9" customFormat="1" ht="30.75" customHeight="1">
      <c r="A6" s="70" t="s">
        <v>63</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10"/>
      <c r="IF6" s="10"/>
      <c r="IG6" s="10"/>
      <c r="IH6" s="10"/>
      <c r="II6" s="10"/>
    </row>
    <row r="7" spans="1:243" s="9" customFormat="1" ht="29.25" customHeight="1" hidden="1">
      <c r="A7" s="71" t="s">
        <v>7</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10"/>
      <c r="IF7" s="10"/>
      <c r="IG7" s="10"/>
      <c r="IH7" s="10"/>
      <c r="II7" s="10"/>
    </row>
    <row r="8" spans="1:243" s="12" customFormat="1" ht="72" customHeight="1">
      <c r="A8" s="11" t="s">
        <v>39</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IE8" s="13"/>
      <c r="IF8" s="13"/>
      <c r="IG8" s="13"/>
      <c r="IH8" s="13"/>
      <c r="II8" s="13"/>
    </row>
    <row r="9" spans="1:243" s="14" customFormat="1" ht="61.5" customHeight="1">
      <c r="A9" s="72" t="s">
        <v>46</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8</v>
      </c>
      <c r="B10" s="16" t="s">
        <v>9</v>
      </c>
      <c r="C10" s="16" t="s">
        <v>9</v>
      </c>
      <c r="D10" s="16" t="s">
        <v>8</v>
      </c>
      <c r="E10" s="16" t="s">
        <v>47</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26">
        <v>3</v>
      </c>
      <c r="D12" s="27">
        <v>4</v>
      </c>
      <c r="E12" s="27">
        <v>5</v>
      </c>
      <c r="F12" s="27">
        <v>6</v>
      </c>
      <c r="G12" s="27">
        <v>7</v>
      </c>
      <c r="H12" s="27">
        <v>8</v>
      </c>
      <c r="I12" s="27">
        <v>9</v>
      </c>
      <c r="J12" s="27">
        <v>10</v>
      </c>
      <c r="K12" s="27">
        <v>11</v>
      </c>
      <c r="L12" s="27">
        <v>12</v>
      </c>
      <c r="M12" s="27">
        <v>13</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7</v>
      </c>
      <c r="BB12" s="28">
        <v>54</v>
      </c>
      <c r="BC12" s="16">
        <v>8</v>
      </c>
      <c r="IE12" s="18"/>
      <c r="IF12" s="18"/>
      <c r="IG12" s="18"/>
      <c r="IH12" s="18"/>
      <c r="II12" s="18"/>
    </row>
    <row r="13" spans="1:243" s="21" customFormat="1" ht="24.75" customHeight="1">
      <c r="A13" s="29">
        <v>1</v>
      </c>
      <c r="B13" s="30" t="s">
        <v>61</v>
      </c>
      <c r="C13" s="25"/>
      <c r="D13" s="66"/>
      <c r="E13" s="66"/>
      <c r="F13" s="66"/>
      <c r="G13" s="66"/>
      <c r="H13" s="66"/>
      <c r="I13" s="66"/>
      <c r="J13" s="66"/>
      <c r="K13" s="66"/>
      <c r="L13" s="66"/>
      <c r="M13" s="66"/>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IA13" s="21">
        <v>1</v>
      </c>
      <c r="IB13" s="21" t="s">
        <v>61</v>
      </c>
      <c r="IE13" s="22"/>
      <c r="IF13" s="22"/>
      <c r="IG13" s="22"/>
      <c r="IH13" s="22"/>
      <c r="II13" s="22"/>
    </row>
    <row r="14" spans="1:243" s="21" customFormat="1" ht="31.5">
      <c r="A14" s="29">
        <v>1.01</v>
      </c>
      <c r="B14" s="30" t="s">
        <v>51</v>
      </c>
      <c r="C14" s="25"/>
      <c r="D14" s="66"/>
      <c r="E14" s="66"/>
      <c r="F14" s="66"/>
      <c r="G14" s="66"/>
      <c r="H14" s="66"/>
      <c r="I14" s="66"/>
      <c r="J14" s="66"/>
      <c r="K14" s="66"/>
      <c r="L14" s="66"/>
      <c r="M14" s="66"/>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IA14" s="21">
        <v>1.01</v>
      </c>
      <c r="IB14" s="21" t="s">
        <v>51</v>
      </c>
      <c r="IE14" s="22"/>
      <c r="IF14" s="22"/>
      <c r="IG14" s="22"/>
      <c r="IH14" s="22"/>
      <c r="II14" s="22"/>
    </row>
    <row r="15" spans="1:243" s="21" customFormat="1" ht="45">
      <c r="A15" s="29">
        <v>1.02</v>
      </c>
      <c r="B15" s="30" t="s">
        <v>45</v>
      </c>
      <c r="C15" s="25"/>
      <c r="D15" s="44">
        <v>646</v>
      </c>
      <c r="E15" s="34" t="s">
        <v>42</v>
      </c>
      <c r="F15" s="31">
        <v>297.33</v>
      </c>
      <c r="G15" s="35"/>
      <c r="H15" s="36"/>
      <c r="I15" s="37" t="s">
        <v>33</v>
      </c>
      <c r="J15" s="38">
        <f>IF(I15="Less(-)",-1,1)</f>
        <v>1</v>
      </c>
      <c r="K15" s="36" t="s">
        <v>34</v>
      </c>
      <c r="L15" s="36" t="s">
        <v>4</v>
      </c>
      <c r="M15" s="45"/>
      <c r="N15" s="39"/>
      <c r="O15" s="39"/>
      <c r="P15" s="40"/>
      <c r="Q15" s="39"/>
      <c r="R15" s="39"/>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1">
        <f>total_amount_ba($B$2,$D$2,D15,F15,J15,K15,M15)</f>
        <v>192075.18</v>
      </c>
      <c r="BB15" s="42">
        <f>BA15+SUM(N15:AZ15)</f>
        <v>192075.18</v>
      </c>
      <c r="BC15" s="43" t="str">
        <f>SpellNumber(L15,BB15)</f>
        <v>INR  One Lakh Ninety Two Thousand  &amp;Seventy Five  and Paise Eighteen Only</v>
      </c>
      <c r="IA15" s="21">
        <v>1.02</v>
      </c>
      <c r="IB15" s="21" t="s">
        <v>45</v>
      </c>
      <c r="ID15" s="21">
        <v>646</v>
      </c>
      <c r="IE15" s="22" t="s">
        <v>42</v>
      </c>
      <c r="IF15" s="22"/>
      <c r="IG15" s="22"/>
      <c r="IH15" s="22"/>
      <c r="II15" s="22"/>
    </row>
    <row r="16" spans="1:243" s="21" customFormat="1" ht="63">
      <c r="A16" s="29">
        <v>1.03</v>
      </c>
      <c r="B16" s="30" t="s">
        <v>52</v>
      </c>
      <c r="C16" s="25"/>
      <c r="D16" s="44">
        <v>373</v>
      </c>
      <c r="E16" s="34" t="s">
        <v>42</v>
      </c>
      <c r="F16" s="31">
        <v>63.83</v>
      </c>
      <c r="G16" s="35"/>
      <c r="H16" s="36"/>
      <c r="I16" s="37" t="s">
        <v>33</v>
      </c>
      <c r="J16" s="38">
        <f aca="true" t="shared" si="0" ref="J16:J21">IF(I16="Less(-)",-1,1)</f>
        <v>1</v>
      </c>
      <c r="K16" s="36" t="s">
        <v>34</v>
      </c>
      <c r="L16" s="36" t="s">
        <v>4</v>
      </c>
      <c r="M16" s="45"/>
      <c r="N16" s="39"/>
      <c r="O16" s="39"/>
      <c r="P16" s="40"/>
      <c r="Q16" s="39"/>
      <c r="R16" s="39"/>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1">
        <f aca="true" t="shared" si="1" ref="BA16:BA21">total_amount_ba($B$2,$D$2,D16,F16,J16,K16,M16)</f>
        <v>23808.59</v>
      </c>
      <c r="BB16" s="42">
        <f aca="true" t="shared" si="2" ref="BB16:BB21">BA16+SUM(N16:AZ16)</f>
        <v>23808.59</v>
      </c>
      <c r="BC16" s="43" t="str">
        <f aca="true" t="shared" si="3" ref="BC16:BC21">SpellNumber(L16,BB16)</f>
        <v>INR  Twenty Three Thousand Eight Hundred &amp; Eight  and Paise Fifty Nine Only</v>
      </c>
      <c r="IA16" s="21">
        <v>1.03</v>
      </c>
      <c r="IB16" s="21" t="s">
        <v>52</v>
      </c>
      <c r="ID16" s="21">
        <v>373</v>
      </c>
      <c r="IE16" s="22" t="s">
        <v>42</v>
      </c>
      <c r="IF16" s="22"/>
      <c r="IG16" s="22"/>
      <c r="IH16" s="22"/>
      <c r="II16" s="22"/>
    </row>
    <row r="17" spans="1:243" s="21" customFormat="1" ht="47.25">
      <c r="A17" s="29">
        <v>1.04</v>
      </c>
      <c r="B17" s="30" t="s">
        <v>53</v>
      </c>
      <c r="C17" s="25"/>
      <c r="D17" s="66"/>
      <c r="E17" s="66"/>
      <c r="F17" s="66"/>
      <c r="G17" s="66"/>
      <c r="H17" s="66"/>
      <c r="I17" s="66"/>
      <c r="J17" s="66"/>
      <c r="K17" s="66"/>
      <c r="L17" s="66"/>
      <c r="M17" s="66"/>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IA17" s="21">
        <v>1.04</v>
      </c>
      <c r="IB17" s="21" t="s">
        <v>53</v>
      </c>
      <c r="IE17" s="22"/>
      <c r="IF17" s="22"/>
      <c r="IG17" s="22"/>
      <c r="IH17" s="22"/>
      <c r="II17" s="22"/>
    </row>
    <row r="18" spans="1:243" s="21" customFormat="1" ht="50.25" customHeight="1">
      <c r="A18" s="29">
        <v>1.05</v>
      </c>
      <c r="B18" s="30" t="s">
        <v>48</v>
      </c>
      <c r="C18" s="25"/>
      <c r="D18" s="44">
        <v>633</v>
      </c>
      <c r="E18" s="34" t="s">
        <v>42</v>
      </c>
      <c r="F18" s="31">
        <v>142.35</v>
      </c>
      <c r="G18" s="35"/>
      <c r="H18" s="36"/>
      <c r="I18" s="37" t="s">
        <v>33</v>
      </c>
      <c r="J18" s="38">
        <f t="shared" si="0"/>
        <v>1</v>
      </c>
      <c r="K18" s="36" t="s">
        <v>34</v>
      </c>
      <c r="L18" s="36" t="s">
        <v>4</v>
      </c>
      <c r="M18" s="45"/>
      <c r="N18" s="39"/>
      <c r="O18" s="39"/>
      <c r="P18" s="40"/>
      <c r="Q18" s="39"/>
      <c r="R18" s="39"/>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1">
        <f t="shared" si="1"/>
        <v>90107.55</v>
      </c>
      <c r="BB18" s="42">
        <f t="shared" si="2"/>
        <v>90107.55</v>
      </c>
      <c r="BC18" s="43" t="str">
        <f t="shared" si="3"/>
        <v>INR  Ninety Thousand One Hundred &amp; Seven  and Paise Fifty Five Only</v>
      </c>
      <c r="IA18" s="21">
        <v>1.05</v>
      </c>
      <c r="IB18" s="21" t="s">
        <v>48</v>
      </c>
      <c r="ID18" s="21">
        <v>633</v>
      </c>
      <c r="IE18" s="22" t="s">
        <v>42</v>
      </c>
      <c r="IF18" s="22"/>
      <c r="IG18" s="22"/>
      <c r="IH18" s="22"/>
      <c r="II18" s="22"/>
    </row>
    <row r="19" spans="1:243" s="21" customFormat="1" ht="33" customHeight="1">
      <c r="A19" s="29">
        <v>2</v>
      </c>
      <c r="B19" s="30" t="s">
        <v>54</v>
      </c>
      <c r="C19" s="25"/>
      <c r="D19" s="66"/>
      <c r="E19" s="66"/>
      <c r="F19" s="66"/>
      <c r="G19" s="66"/>
      <c r="H19" s="66"/>
      <c r="I19" s="66"/>
      <c r="J19" s="66"/>
      <c r="K19" s="66"/>
      <c r="L19" s="66"/>
      <c r="M19" s="66"/>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IA19" s="21">
        <v>2</v>
      </c>
      <c r="IB19" s="21" t="s">
        <v>54</v>
      </c>
      <c r="IE19" s="22"/>
      <c r="IF19" s="22"/>
      <c r="IG19" s="22"/>
      <c r="IH19" s="22"/>
      <c r="II19" s="22"/>
    </row>
    <row r="20" spans="1:243" s="21" customFormat="1" ht="78.75">
      <c r="A20" s="29">
        <v>2.01</v>
      </c>
      <c r="B20" s="30" t="s">
        <v>49</v>
      </c>
      <c r="C20" s="25"/>
      <c r="D20" s="44">
        <v>646</v>
      </c>
      <c r="E20" s="34" t="s">
        <v>42</v>
      </c>
      <c r="F20" s="31">
        <v>39.5</v>
      </c>
      <c r="G20" s="35"/>
      <c r="H20" s="36"/>
      <c r="I20" s="37" t="s">
        <v>33</v>
      </c>
      <c r="J20" s="38">
        <f t="shared" si="0"/>
        <v>1</v>
      </c>
      <c r="K20" s="36" t="s">
        <v>34</v>
      </c>
      <c r="L20" s="36" t="s">
        <v>4</v>
      </c>
      <c r="M20" s="45"/>
      <c r="N20" s="39"/>
      <c r="O20" s="39"/>
      <c r="P20" s="40"/>
      <c r="Q20" s="39"/>
      <c r="R20" s="39"/>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1">
        <f t="shared" si="1"/>
        <v>25517</v>
      </c>
      <c r="BB20" s="42">
        <f t="shared" si="2"/>
        <v>25517</v>
      </c>
      <c r="BC20" s="43" t="str">
        <f t="shared" si="3"/>
        <v>INR  Twenty Five Thousand Five Hundred &amp; Seventeen  Only</v>
      </c>
      <c r="IA20" s="21">
        <v>2.01</v>
      </c>
      <c r="IB20" s="21" t="s">
        <v>49</v>
      </c>
      <c r="ID20" s="21">
        <v>646</v>
      </c>
      <c r="IE20" s="22" t="s">
        <v>42</v>
      </c>
      <c r="IF20" s="22"/>
      <c r="IG20" s="22"/>
      <c r="IH20" s="22"/>
      <c r="II20" s="22"/>
    </row>
    <row r="21" spans="1:243" s="21" customFormat="1" ht="141.75">
      <c r="A21" s="29">
        <v>2.02</v>
      </c>
      <c r="B21" s="30" t="s">
        <v>50</v>
      </c>
      <c r="C21" s="25"/>
      <c r="D21" s="44">
        <v>16.13</v>
      </c>
      <c r="E21" s="34" t="s">
        <v>44</v>
      </c>
      <c r="F21" s="31">
        <v>192.33</v>
      </c>
      <c r="G21" s="35"/>
      <c r="H21" s="36"/>
      <c r="I21" s="37" t="s">
        <v>33</v>
      </c>
      <c r="J21" s="38">
        <f t="shared" si="0"/>
        <v>1</v>
      </c>
      <c r="K21" s="36" t="s">
        <v>34</v>
      </c>
      <c r="L21" s="36" t="s">
        <v>4</v>
      </c>
      <c r="M21" s="45"/>
      <c r="N21" s="39"/>
      <c r="O21" s="39"/>
      <c r="P21" s="40"/>
      <c r="Q21" s="39"/>
      <c r="R21" s="39"/>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1">
        <f t="shared" si="1"/>
        <v>3102.28</v>
      </c>
      <c r="BB21" s="42">
        <f t="shared" si="2"/>
        <v>3102.28</v>
      </c>
      <c r="BC21" s="43" t="str">
        <f t="shared" si="3"/>
        <v>INR  Three Thousand One Hundred &amp; Two  and Paise Twenty Eight Only</v>
      </c>
      <c r="IA21" s="21">
        <v>2.02</v>
      </c>
      <c r="IB21" s="21" t="s">
        <v>50</v>
      </c>
      <c r="ID21" s="21">
        <v>16.13</v>
      </c>
      <c r="IE21" s="22" t="s">
        <v>44</v>
      </c>
      <c r="IF21" s="22"/>
      <c r="IG21" s="22"/>
      <c r="IH21" s="22"/>
      <c r="II21" s="22"/>
    </row>
    <row r="22" spans="1:243" s="21" customFormat="1" ht="142.5" customHeight="1">
      <c r="A22" s="29">
        <v>2.03</v>
      </c>
      <c r="B22" s="30" t="s">
        <v>55</v>
      </c>
      <c r="C22" s="25"/>
      <c r="D22" s="66"/>
      <c r="E22" s="66"/>
      <c r="F22" s="66"/>
      <c r="G22" s="66"/>
      <c r="H22" s="66"/>
      <c r="I22" s="66"/>
      <c r="J22" s="66"/>
      <c r="K22" s="66"/>
      <c r="L22" s="66"/>
      <c r="M22" s="66"/>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IA22" s="21">
        <v>2.03</v>
      </c>
      <c r="IB22" s="21" t="s">
        <v>55</v>
      </c>
      <c r="IE22" s="22"/>
      <c r="IF22" s="22"/>
      <c r="IG22" s="22"/>
      <c r="IH22" s="22"/>
      <c r="II22" s="22"/>
    </row>
    <row r="23" spans="1:243" s="21" customFormat="1" ht="37.5" customHeight="1">
      <c r="A23" s="29">
        <v>2.04</v>
      </c>
      <c r="B23" s="30" t="s">
        <v>56</v>
      </c>
      <c r="C23" s="25"/>
      <c r="D23" s="44">
        <v>6</v>
      </c>
      <c r="E23" s="34" t="s">
        <v>42</v>
      </c>
      <c r="F23" s="31">
        <v>185.14</v>
      </c>
      <c r="G23" s="35"/>
      <c r="H23" s="36"/>
      <c r="I23" s="37" t="s">
        <v>33</v>
      </c>
      <c r="J23" s="38">
        <f>IF(I23="Less(-)",-1,1)</f>
        <v>1</v>
      </c>
      <c r="K23" s="36" t="s">
        <v>34</v>
      </c>
      <c r="L23" s="36" t="s">
        <v>4</v>
      </c>
      <c r="M23" s="45"/>
      <c r="N23" s="39"/>
      <c r="O23" s="39"/>
      <c r="P23" s="40"/>
      <c r="Q23" s="39"/>
      <c r="R23" s="39"/>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1">
        <f>total_amount_ba($B$2,$D$2,D23,F23,J23,K23,M23)</f>
        <v>1110.84</v>
      </c>
      <c r="BB23" s="42">
        <f>BA23+SUM(N23:AZ23)</f>
        <v>1110.84</v>
      </c>
      <c r="BC23" s="43" t="str">
        <f>SpellNumber(L23,BB23)</f>
        <v>INR  One Thousand One Hundred &amp; Ten  and Paise Eighty Four Only</v>
      </c>
      <c r="IA23" s="21">
        <v>2.04</v>
      </c>
      <c r="IB23" s="21" t="s">
        <v>56</v>
      </c>
      <c r="ID23" s="21">
        <v>6</v>
      </c>
      <c r="IE23" s="22" t="s">
        <v>42</v>
      </c>
      <c r="IF23" s="22"/>
      <c r="IG23" s="22"/>
      <c r="IH23" s="22"/>
      <c r="II23" s="22"/>
    </row>
    <row r="24" spans="1:243" s="21" customFormat="1" ht="94.5">
      <c r="A24" s="29">
        <v>2.05</v>
      </c>
      <c r="B24" s="30" t="s">
        <v>57</v>
      </c>
      <c r="C24" s="25"/>
      <c r="D24" s="66"/>
      <c r="E24" s="66"/>
      <c r="F24" s="66"/>
      <c r="G24" s="66"/>
      <c r="H24" s="66"/>
      <c r="I24" s="66"/>
      <c r="J24" s="66"/>
      <c r="K24" s="66"/>
      <c r="L24" s="66"/>
      <c r="M24" s="66"/>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IA24" s="21">
        <v>2.05</v>
      </c>
      <c r="IB24" s="21" t="s">
        <v>57</v>
      </c>
      <c r="IE24" s="22"/>
      <c r="IF24" s="22"/>
      <c r="IG24" s="22"/>
      <c r="IH24" s="22"/>
      <c r="II24" s="22"/>
    </row>
    <row r="25" spans="1:243" s="21" customFormat="1" ht="78.75">
      <c r="A25" s="29">
        <v>2.06</v>
      </c>
      <c r="B25" s="30" t="s">
        <v>58</v>
      </c>
      <c r="C25" s="25"/>
      <c r="D25" s="44">
        <v>6</v>
      </c>
      <c r="E25" s="34" t="s">
        <v>42</v>
      </c>
      <c r="F25" s="31">
        <v>103.24</v>
      </c>
      <c r="G25" s="35"/>
      <c r="H25" s="36"/>
      <c r="I25" s="37" t="s">
        <v>33</v>
      </c>
      <c r="J25" s="38">
        <f>IF(I25="Less(-)",-1,1)</f>
        <v>1</v>
      </c>
      <c r="K25" s="36" t="s">
        <v>34</v>
      </c>
      <c r="L25" s="36" t="s">
        <v>4</v>
      </c>
      <c r="M25" s="45"/>
      <c r="N25" s="39"/>
      <c r="O25" s="39"/>
      <c r="P25" s="40"/>
      <c r="Q25" s="39"/>
      <c r="R25" s="39"/>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1">
        <f>total_amount_ba($B$2,$D$2,D25,F25,J25,K25,M25)</f>
        <v>619.44</v>
      </c>
      <c r="BB25" s="42">
        <f>BA25+SUM(N25:AZ25)</f>
        <v>619.44</v>
      </c>
      <c r="BC25" s="43" t="str">
        <f>SpellNumber(L25,BB25)</f>
        <v>INR  Six Hundred &amp; Nineteen  and Paise Forty Four Only</v>
      </c>
      <c r="IA25" s="21">
        <v>2.06</v>
      </c>
      <c r="IB25" s="21" t="s">
        <v>58</v>
      </c>
      <c r="ID25" s="21">
        <v>6</v>
      </c>
      <c r="IE25" s="22" t="s">
        <v>42</v>
      </c>
      <c r="IF25" s="22"/>
      <c r="IG25" s="22"/>
      <c r="IH25" s="22"/>
      <c r="II25" s="22"/>
    </row>
    <row r="26" spans="1:243" s="21" customFormat="1" ht="299.25">
      <c r="A26" s="29">
        <v>2.07</v>
      </c>
      <c r="B26" s="30" t="s">
        <v>59</v>
      </c>
      <c r="C26" s="25"/>
      <c r="D26" s="66"/>
      <c r="E26" s="66"/>
      <c r="F26" s="66"/>
      <c r="G26" s="66"/>
      <c r="H26" s="66"/>
      <c r="I26" s="66"/>
      <c r="J26" s="66"/>
      <c r="K26" s="66"/>
      <c r="L26" s="66"/>
      <c r="M26" s="66"/>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IA26" s="21">
        <v>2.07</v>
      </c>
      <c r="IB26" s="21" t="s">
        <v>59</v>
      </c>
      <c r="IE26" s="22"/>
      <c r="IF26" s="22"/>
      <c r="IG26" s="22"/>
      <c r="IH26" s="22"/>
      <c r="II26" s="22"/>
    </row>
    <row r="27" spans="1:243" s="21" customFormat="1" ht="39" customHeight="1">
      <c r="A27" s="29">
        <v>2.08</v>
      </c>
      <c r="B27" s="30" t="s">
        <v>60</v>
      </c>
      <c r="C27" s="25"/>
      <c r="D27" s="44">
        <v>6</v>
      </c>
      <c r="E27" s="34" t="s">
        <v>42</v>
      </c>
      <c r="F27" s="31">
        <v>895.18</v>
      </c>
      <c r="G27" s="35"/>
      <c r="H27" s="36"/>
      <c r="I27" s="37" t="s">
        <v>33</v>
      </c>
      <c r="J27" s="38">
        <f>IF(I27="Less(-)",-1,1)</f>
        <v>1</v>
      </c>
      <c r="K27" s="36" t="s">
        <v>34</v>
      </c>
      <c r="L27" s="36" t="s">
        <v>4</v>
      </c>
      <c r="M27" s="45"/>
      <c r="N27" s="39"/>
      <c r="O27" s="39"/>
      <c r="P27" s="40"/>
      <c r="Q27" s="39"/>
      <c r="R27" s="39"/>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1">
        <f>total_amount_ba($B$2,$D$2,D27,F27,J27,K27,M27)</f>
        <v>5371.08</v>
      </c>
      <c r="BB27" s="42">
        <f>BA27+SUM(N27:AZ27)</f>
        <v>5371.08</v>
      </c>
      <c r="BC27" s="43" t="str">
        <f>SpellNumber(L27,BB27)</f>
        <v>INR  Five Thousand Three Hundred &amp; Seventy One  and Paise Eight Only</v>
      </c>
      <c r="IA27" s="21">
        <v>2.08</v>
      </c>
      <c r="IB27" s="21" t="s">
        <v>60</v>
      </c>
      <c r="ID27" s="21">
        <v>6</v>
      </c>
      <c r="IE27" s="22" t="s">
        <v>42</v>
      </c>
      <c r="IF27" s="22"/>
      <c r="IG27" s="22"/>
      <c r="IH27" s="22"/>
      <c r="II27" s="22"/>
    </row>
    <row r="28" spans="1:55" ht="60">
      <c r="A28" s="46" t="s">
        <v>35</v>
      </c>
      <c r="B28" s="46"/>
      <c r="C28" s="47"/>
      <c r="D28" s="47"/>
      <c r="E28" s="47"/>
      <c r="F28" s="47"/>
      <c r="G28" s="48"/>
      <c r="H28" s="49"/>
      <c r="I28" s="49"/>
      <c r="J28" s="49"/>
      <c r="K28" s="49"/>
      <c r="L28" s="50"/>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2">
        <f>SUM(BA13:BA27)</f>
        <v>341711.96</v>
      </c>
      <c r="BB28" s="52">
        <f>SUM(BB13:BB27)</f>
        <v>341711.96</v>
      </c>
      <c r="BC28" s="53" t="str">
        <f>SpellNumber($E$2,BB28)</f>
        <v>INR  Three Lakh Forty One Thousand Seven Hundred &amp; Eleven  and Paise Ninety Six Only</v>
      </c>
    </row>
    <row r="29" spans="1:55" ht="46.5" customHeight="1">
      <c r="A29" s="54" t="s">
        <v>36</v>
      </c>
      <c r="B29" s="55"/>
      <c r="C29" s="56"/>
      <c r="D29" s="32"/>
      <c r="E29" s="33" t="s">
        <v>43</v>
      </c>
      <c r="F29" s="57"/>
      <c r="G29" s="58"/>
      <c r="H29" s="59"/>
      <c r="I29" s="59"/>
      <c r="J29" s="59"/>
      <c r="K29" s="23"/>
      <c r="L29" s="60"/>
      <c r="M29" s="24"/>
      <c r="N29" s="61"/>
      <c r="O29" s="51"/>
      <c r="P29" s="51"/>
      <c r="Q29" s="51"/>
      <c r="R29" s="51"/>
      <c r="S29" s="5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2">
        <f>IF(ISBLANK(F29),0,IF(E29="Excess (+)",ROUND(BA28+(BA28*F29),2),IF(E29="Less (-)",ROUND(BA28+(BA28*F29*(-1)),2),IF(E29="At Par",BA28,0))))</f>
        <v>0</v>
      </c>
      <c r="BB29" s="63">
        <f>ROUND(BA29,0)</f>
        <v>0</v>
      </c>
      <c r="BC29" s="64" t="str">
        <f>SpellNumber($E$2,BB29)</f>
        <v>INR Zero Only</v>
      </c>
    </row>
    <row r="30" spans="1:55" ht="45.75" customHeight="1">
      <c r="A30" s="65" t="s">
        <v>37</v>
      </c>
      <c r="B30" s="65"/>
      <c r="C30" s="73" t="str">
        <f>SpellNumber($E$2,BB29)</f>
        <v>INR Zero Only</v>
      </c>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row>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5" ht="15"/>
    <row r="2116" ht="15"/>
  </sheetData>
  <sheetProtection password="D850" sheet="1"/>
  <mergeCells count="15">
    <mergeCell ref="D17:BC17"/>
    <mergeCell ref="D19:BC19"/>
    <mergeCell ref="D22:BC22"/>
    <mergeCell ref="D24:BC24"/>
    <mergeCell ref="D26:BC26"/>
    <mergeCell ref="C30:BC30"/>
    <mergeCell ref="D13:BC13"/>
    <mergeCell ref="B8:BC8"/>
    <mergeCell ref="D14:BC14"/>
    <mergeCell ref="A1:L1"/>
    <mergeCell ref="A4:BC4"/>
    <mergeCell ref="A5:BC5"/>
    <mergeCell ref="A6:BC6"/>
    <mergeCell ref="A7:BC7"/>
    <mergeCell ref="A9:BC9"/>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9">
      <formula1>IF(E29="Select",-1,IF(E29="At Par",0,0))</formula1>
      <formula2>IF(E29="Select",-1,IF(E29="At Par",0,0.99))</formula2>
    </dataValidation>
    <dataValidation type="list" allowBlank="1" showErrorMessage="1" sqref="E29">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9">
      <formula1>0</formula1>
      <formula2>99.9</formula2>
    </dataValidation>
    <dataValidation allowBlank="1" showInputMessage="1" showErrorMessage="1" promptTitle="Units" prompt="Please enter Units in text" sqref="D15:E16 D18:E18 D20:E21 D23:E23 D25:E25 D27:E27">
      <formula1>0</formula1>
      <formula2>0</formula2>
    </dataValidation>
    <dataValidation type="decimal" allowBlank="1" showInputMessage="1" showErrorMessage="1" promptTitle="Quantity" prompt="Please enter the Quantity for this item. " errorTitle="Invalid Entry" error="Only Numeric Values are allowed. " sqref="F15:F16 F18 F20:F21 F23 F25 F27">
      <formula1>0</formula1>
      <formula2>999999999999999</formula2>
    </dataValidation>
    <dataValidation type="list" allowBlank="1" showErrorMessage="1" sqref="D13:D14 K15:K16 D17 K18 D19 K20:K21 D22 K23 D24 K25 K27 D26">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6 G18:H18 G20:H21 G23:H23 G25:H25 G27:H27">
      <formula1>0</formula1>
      <formula2>999999999999999</formula2>
    </dataValidation>
    <dataValidation allowBlank="1" showInputMessage="1" showErrorMessage="1" promptTitle="Addition / Deduction" prompt="Please Choose the correct One" sqref="J15:J16 J18 J20:J21 J23 J25 J27">
      <formula1>0</formula1>
      <formula2>0</formula2>
    </dataValidation>
    <dataValidation type="list" showErrorMessage="1" sqref="I15:I16 I18 I20:I21 I23 I25 I2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18:O18 N20:O21 N23:O23 N25:O25 N27:O2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8 R20:R21 R23 R25 R2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8 Q20:Q21 Q23 Q25 Q2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8 M20:M21 M23 M25 M27">
      <formula1>0</formula1>
      <formula2>999999999999999</formula2>
    </dataValidation>
    <dataValidation type="list" allowBlank="1" showInputMessage="1" showErrorMessage="1" sqref="L19 L20 L21 L22 L23 L24 L25 L13 L14 L15 L16 L17 L18 L27 L26">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27">
      <formula1>0</formula1>
      <formula2>0</formula2>
    </dataValidation>
    <dataValidation type="decimal" allowBlank="1" showErrorMessage="1" errorTitle="Invalid Entry" error="Only Numeric Values are allowed. " sqref="A13:A27">
      <formula1>0</formula1>
      <formula2>999999999999999</formula2>
    </dataValidation>
  </dataValidations>
  <printOptions/>
  <pageMargins left="0.45" right="0.2" top="0.75" bottom="0.75" header="0.511805555555556" footer="0.511805555555556"/>
  <pageSetup horizontalDpi="300" verticalDpi="3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4" t="s">
        <v>38</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2019-03-01T13:08:24Z</cp:lastPrinted>
  <dcterms:created xsi:type="dcterms:W3CDTF">2009-01-30T06:42:42Z</dcterms:created>
  <dcterms:modified xsi:type="dcterms:W3CDTF">2023-05-17T09:34:18Z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