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'BoQ1'!$A$11:$BC$46</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<sst xmlns="http://schemas.openxmlformats.org/spreadsheetml/2006/main" count="304" uniqueCount="121">
  <si>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</si>
  <si>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</si>
  <si>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</si>
  <si>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</si>
  <si>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</si>
  <si>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</si>
  <si>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</si>
  <si>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</si>
  <si>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</si>
  <si>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</si>
  <si>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</si>
  <si>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</si>
  <si>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</si>
  <si>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</si>
  <si>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</si>
  <si>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</si>
  <si>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</si>
  <si>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</si>
  <si>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</si>
  <si>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</si>
  <si>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</si>
  <si>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</si>
  <si>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</si>
  <si>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</si>
  <si>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</si>
  <si>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</si>
  <si>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</si>
  <si>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</si>
  <si>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</si>
  <si>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</si>
  <si>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</si>
  <si>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</si>
  <si>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</si>
  <si>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</si>
  <si>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</si>
  <si>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</si>
  <si>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</si>
  <si>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</si>
  <si>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</si>
  <si>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</si>
  <si>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</si>
  <si>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</si>
  <si>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</si>
  <si>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</si>
  <si>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</si>
  <si>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</si>
  <si>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</si>
  <si>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</si>
  <si>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</si>
  <si>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</si>
  <si>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</si>
  <si>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</si>
  <si>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</si>
  <si>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</si>
  <si>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</si>
  <si>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</si>
  <si>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</si>
  <si>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</si>
  <si>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</si>
  <si>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</si>
  <si>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</si>
  <si>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</si>
  <si>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</si>
  <si>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</si>
  <si>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</si>
  <si>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kg</t>
  </si>
  <si>
    <r>
      <t xml:space="preserve">TOTAL AMOUNT  
           in
     </t>
    </r>
    <r>
      <rPr>
        <b/>
        <sz val="11"/>
        <color indexed="10"/>
        <rFont val="Arial"/>
        <family val="2"/>
      </rPr>
      <t xml:space="preserve"> Rs.      P</t>
    </r>
  </si>
  <si>
    <t>MASONRY WORK</t>
  </si>
  <si>
    <t>6 mm cement plaster of mix :</t>
  </si>
  <si>
    <t>1:3 (1 cement : 3 fine sand)</t>
  </si>
  <si>
    <t>Painting with synthetic enamel paint of approved brand and manufacture to give an even shade :</t>
  </si>
  <si>
    <t>Two or more coats on new work</t>
  </si>
  <si>
    <t>MINOR CIVIL MAINTENANCE WORK:</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</si>
  <si>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</si>
  <si>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</si>
  <si>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</si>
  <si>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</si>
  <si>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</si>
  <si>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</si>
  <si>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</si>
  <si>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</si>
  <si>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</si>
  <si>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</si>
  <si>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</si>
  <si>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</si>
  <si>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</si>
  <si>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</si>
  <si>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</si>
  <si>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</si>
  <si>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</si>
  <si>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</si>
  <si>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</si>
  <si>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</si>
  <si>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</si>
  <si>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</si>
  <si>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Providing and laying in position cement concrete of specified grade excluding the cost of centering and shuttering - All work up to plinth level :</t>
  </si>
  <si>
    <t>Cement mortar 1:6 (1 cement : 6 coarse sand)</t>
  </si>
  <si>
    <t>STEEL WORK</t>
  </si>
  <si>
    <t>15 mm cement plaster on rough side of single or half brick wall of mix:</t>
  </si>
  <si>
    <t>1:6 (1 cement: 6 coarse sand)</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</si>
  <si>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</si>
  <si>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</si>
  <si>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</si>
  <si>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</si>
  <si>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</si>
  <si>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Surface dressing of the ground including removing vegetation and in-equalities not exceeding 15 cm deep and disposal of rubbish, lead up to 50 m and lift up to 1.5 m.</t>
  </si>
  <si>
    <t>CEMENT CONCRETE (CAST IN SITU)</t>
  </si>
  <si>
    <t>1:2:4 (1 cement : 2 coarse sand (zone-III) derived from natural sources : 4 graded stone aggregate 20 mm nominal size derived from natural sources)</t>
  </si>
  <si>
    <t>Brick work with common burnt clay F.P.S. (non modular) bricks of class designation 7.5 in foundation and plinth in:</t>
  </si>
  <si>
    <t>Structural steel work riveted, bolted or welded in built up sections, trusses and framed work, including cutting, hoisting, fixing in position and applying a priming coat of approved steel primer all complete.</t>
  </si>
  <si>
    <t>12 mm cement plaster of mix :</t>
  </si>
  <si>
    <t>Finishing walls with Premium Acrylic Smooth exterior paint with Silicone additives of required shade:</t>
  </si>
  <si>
    <t>New work (Two or more coats applied @ 1.43 ltr/10 sqm over and including priming coat of exterior primer applied @ 2.20 kg/10 sqm)</t>
  </si>
  <si>
    <t>Dismantling and Demolishing</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</si>
  <si>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</si>
  <si>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</si>
  <si>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Providing and fixing G.I. chain link fabric fencing of required width in mesh size 50x50 mm including strengthening with 2 mm dia wire or nuts, bolts and washers as required complete as per the direction of Engineer-in-charge.</t>
  </si>
  <si>
    <t>Made of G.I. wire of dia. 4 mm, PVC coated to achieve outer dia not less than 5 mm in required colour and shade</t>
  </si>
  <si>
    <t>NIT Number:  Civil/01/06/2023-1</t>
  </si>
  <si>
    <t>Tender Inviting Authority: Dean, Infrastructure &amp; Planning, IIT Kanpur</t>
  </si>
  <si>
    <t>Name of Work: Providing and Fixing of chain link fencing around SAC crossing, IIT Kanpur</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</si>
</sst>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6"/>
  <sheetViews>
    <sheetView showGridLines="0" zoomScale="85" zoomScaleNormal="85" zoomScalePageLayoutView="0" workbookViewId="0" topLeftCell="A1">
      <selection activeCell="A5" sqref="A5:BC5"/>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9" t="s">
        <v>119</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8.25" customHeight="1">
      <c r="A5" s="69" t="s">
        <v>120</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118</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58.5" customHeight="1">
      <c r="A8" s="11" t="s">
        <v>50</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66</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102</v>
      </c>
      <c r="C13" s="39" t="s">
        <v>55</v>
      </c>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22">
        <v>1</v>
      </c>
      <c r="IB13" s="22" t="s">
        <v>102</v>
      </c>
      <c r="IC13" s="22" t="s">
        <v>55</v>
      </c>
      <c r="IE13" s="23"/>
      <c r="IF13" s="23" t="s">
        <v>34</v>
      </c>
      <c r="IG13" s="23" t="s">
        <v>35</v>
      </c>
      <c r="IH13" s="23">
        <v>10</v>
      </c>
      <c r="II13" s="23" t="s">
        <v>36</v>
      </c>
    </row>
    <row r="14" spans="1:243" s="22" customFormat="1" ht="99.75">
      <c r="A14" s="59">
        <v>1.01</v>
      </c>
      <c r="B14" s="64" t="s">
        <v>103</v>
      </c>
      <c r="C14" s="39" t="s">
        <v>56</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IA14" s="22">
        <v>1.01</v>
      </c>
      <c r="IB14" s="22" t="s">
        <v>103</v>
      </c>
      <c r="IC14" s="22" t="s">
        <v>56</v>
      </c>
      <c r="IE14" s="23"/>
      <c r="IF14" s="23" t="s">
        <v>40</v>
      </c>
      <c r="IG14" s="23" t="s">
        <v>35</v>
      </c>
      <c r="IH14" s="23">
        <v>123.223</v>
      </c>
      <c r="II14" s="23" t="s">
        <v>37</v>
      </c>
    </row>
    <row r="15" spans="1:243" s="22" customFormat="1" ht="28.5">
      <c r="A15" s="59">
        <v>1.02</v>
      </c>
      <c r="B15" s="60" t="s">
        <v>104</v>
      </c>
      <c r="C15" s="39" t="s">
        <v>57</v>
      </c>
      <c r="D15" s="61">
        <v>60</v>
      </c>
      <c r="E15" s="62" t="s">
        <v>52</v>
      </c>
      <c r="F15" s="63">
        <v>93.81</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5629</v>
      </c>
      <c r="BB15" s="54">
        <f>BA15+SUM(N15:AZ15)</f>
        <v>5629</v>
      </c>
      <c r="BC15" s="50" t="str">
        <f>SpellNumber(L15,BB15)</f>
        <v>INR  Five Thousand Six Hundred &amp; Twenty Nine  Only</v>
      </c>
      <c r="IA15" s="22">
        <v>1.02</v>
      </c>
      <c r="IB15" s="22" t="s">
        <v>104</v>
      </c>
      <c r="IC15" s="22" t="s">
        <v>57</v>
      </c>
      <c r="ID15" s="22">
        <v>60</v>
      </c>
      <c r="IE15" s="23" t="s">
        <v>52</v>
      </c>
      <c r="IF15" s="23" t="s">
        <v>41</v>
      </c>
      <c r="IG15" s="23" t="s">
        <v>42</v>
      </c>
      <c r="IH15" s="23">
        <v>213</v>
      </c>
      <c r="II15" s="23" t="s">
        <v>37</v>
      </c>
    </row>
    <row r="16" spans="1:243" s="22" customFormat="1" ht="71.25">
      <c r="A16" s="59">
        <v>1.03</v>
      </c>
      <c r="B16" s="60" t="s">
        <v>105</v>
      </c>
      <c r="C16" s="39" t="s">
        <v>73</v>
      </c>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4"/>
      <c r="IA16" s="22">
        <v>1.03</v>
      </c>
      <c r="IB16" s="22" t="s">
        <v>105</v>
      </c>
      <c r="IC16" s="22" t="s">
        <v>73</v>
      </c>
      <c r="IE16" s="23"/>
      <c r="IF16" s="23"/>
      <c r="IG16" s="23"/>
      <c r="IH16" s="23"/>
      <c r="II16" s="23"/>
    </row>
    <row r="17" spans="1:243" s="22" customFormat="1" ht="28.5">
      <c r="A17" s="59">
        <v>1.04</v>
      </c>
      <c r="B17" s="60" t="s">
        <v>104</v>
      </c>
      <c r="C17" s="39" t="s">
        <v>58</v>
      </c>
      <c r="D17" s="61">
        <v>120</v>
      </c>
      <c r="E17" s="62" t="s">
        <v>52</v>
      </c>
      <c r="F17" s="63">
        <v>24.68</v>
      </c>
      <c r="G17" s="40"/>
      <c r="H17" s="24"/>
      <c r="I17" s="47" t="s">
        <v>38</v>
      </c>
      <c r="J17" s="48">
        <f>IF(I17="Less(-)",-1,1)</f>
        <v>1</v>
      </c>
      <c r="K17" s="24" t="s">
        <v>39</v>
      </c>
      <c r="L17" s="24" t="s">
        <v>4</v>
      </c>
      <c r="M17" s="41"/>
      <c r="N17" s="24"/>
      <c r="O17" s="24"/>
      <c r="P17" s="46"/>
      <c r="Q17" s="24"/>
      <c r="R17" s="24"/>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53"/>
      <c r="BA17" s="42">
        <f>ROUND(total_amount_ba($B$2,$D$2,D17,F17,J17,K17,M17),0)</f>
        <v>2962</v>
      </c>
      <c r="BB17" s="54">
        <f>BA17+SUM(N17:AZ17)</f>
        <v>2962</v>
      </c>
      <c r="BC17" s="50" t="str">
        <f>SpellNumber(L17,BB17)</f>
        <v>INR  Two Thousand Nine Hundred &amp; Sixty Two  Only</v>
      </c>
      <c r="IA17" s="22">
        <v>1.04</v>
      </c>
      <c r="IB17" s="22" t="s">
        <v>104</v>
      </c>
      <c r="IC17" s="22" t="s">
        <v>58</v>
      </c>
      <c r="ID17" s="22">
        <v>120</v>
      </c>
      <c r="IE17" s="23" t="s">
        <v>52</v>
      </c>
      <c r="IF17" s="23"/>
      <c r="IG17" s="23"/>
      <c r="IH17" s="23"/>
      <c r="II17" s="23"/>
    </row>
    <row r="18" spans="1:243" s="22" customFormat="1" ht="15.75">
      <c r="A18" s="59">
        <v>2</v>
      </c>
      <c r="B18" s="60" t="s">
        <v>106</v>
      </c>
      <c r="C18" s="39" t="s">
        <v>74</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4"/>
      <c r="IA18" s="22">
        <v>2</v>
      </c>
      <c r="IB18" s="22" t="s">
        <v>106</v>
      </c>
      <c r="IC18" s="22" t="s">
        <v>74</v>
      </c>
      <c r="IE18" s="23"/>
      <c r="IF18" s="23"/>
      <c r="IG18" s="23"/>
      <c r="IH18" s="23"/>
      <c r="II18" s="23"/>
    </row>
    <row r="19" spans="1:243" s="22" customFormat="1" ht="71.25">
      <c r="A19" s="59">
        <v>2.01</v>
      </c>
      <c r="B19" s="60" t="s">
        <v>95</v>
      </c>
      <c r="C19" s="39" t="s">
        <v>75</v>
      </c>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4"/>
      <c r="IA19" s="22">
        <v>2.01</v>
      </c>
      <c r="IB19" s="22" t="s">
        <v>95</v>
      </c>
      <c r="IC19" s="22" t="s">
        <v>75</v>
      </c>
      <c r="IE19" s="23"/>
      <c r="IF19" s="23"/>
      <c r="IG19" s="23"/>
      <c r="IH19" s="23"/>
      <c r="II19" s="23"/>
    </row>
    <row r="20" spans="1:243" s="22" customFormat="1" ht="30.75" customHeight="1">
      <c r="A20" s="59">
        <v>2.02</v>
      </c>
      <c r="B20" s="60" t="s">
        <v>107</v>
      </c>
      <c r="C20" s="39" t="s">
        <v>59</v>
      </c>
      <c r="D20" s="61">
        <v>3</v>
      </c>
      <c r="E20" s="62" t="s">
        <v>64</v>
      </c>
      <c r="F20" s="63">
        <v>6457.82</v>
      </c>
      <c r="G20" s="40"/>
      <c r="H20" s="24"/>
      <c r="I20" s="47" t="s">
        <v>38</v>
      </c>
      <c r="J20" s="48">
        <f>IF(I20="Less(-)",-1,1)</f>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ROUND(total_amount_ba($B$2,$D$2,D20,F20,J20,K20,M20),0)</f>
        <v>19373</v>
      </c>
      <c r="BB20" s="54">
        <f>BA20+SUM(N20:AZ20)</f>
        <v>19373</v>
      </c>
      <c r="BC20" s="50" t="str">
        <f>SpellNumber(L20,BB20)</f>
        <v>INR  Nineteen Thousand Three Hundred &amp; Seventy Three  Only</v>
      </c>
      <c r="IA20" s="22">
        <v>2.02</v>
      </c>
      <c r="IB20" s="22" t="s">
        <v>107</v>
      </c>
      <c r="IC20" s="22" t="s">
        <v>59</v>
      </c>
      <c r="ID20" s="22">
        <v>3</v>
      </c>
      <c r="IE20" s="23" t="s">
        <v>64</v>
      </c>
      <c r="IF20" s="23" t="s">
        <v>34</v>
      </c>
      <c r="IG20" s="23" t="s">
        <v>43</v>
      </c>
      <c r="IH20" s="23">
        <v>10</v>
      </c>
      <c r="II20" s="23" t="s">
        <v>37</v>
      </c>
    </row>
    <row r="21" spans="1:243" s="22" customFormat="1" ht="15.75">
      <c r="A21" s="59">
        <v>3</v>
      </c>
      <c r="B21" s="60" t="s">
        <v>67</v>
      </c>
      <c r="C21" s="39" t="s">
        <v>76</v>
      </c>
      <c r="D21" s="72"/>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4"/>
      <c r="IA21" s="22">
        <v>3</v>
      </c>
      <c r="IB21" s="22" t="s">
        <v>67</v>
      </c>
      <c r="IC21" s="22" t="s">
        <v>76</v>
      </c>
      <c r="IE21" s="23"/>
      <c r="IF21" s="23"/>
      <c r="IG21" s="23"/>
      <c r="IH21" s="23"/>
      <c r="II21" s="23"/>
    </row>
    <row r="22" spans="1:243" s="22" customFormat="1" ht="57">
      <c r="A22" s="59">
        <v>3.01</v>
      </c>
      <c r="B22" s="60" t="s">
        <v>108</v>
      </c>
      <c r="C22" s="39" t="s">
        <v>60</v>
      </c>
      <c r="D22" s="72"/>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4"/>
      <c r="IA22" s="22">
        <v>3.01</v>
      </c>
      <c r="IB22" s="22" t="s">
        <v>108</v>
      </c>
      <c r="IC22" s="22" t="s">
        <v>60</v>
      </c>
      <c r="IE22" s="23"/>
      <c r="IF22" s="23" t="s">
        <v>40</v>
      </c>
      <c r="IG22" s="23" t="s">
        <v>35</v>
      </c>
      <c r="IH22" s="23">
        <v>123.223</v>
      </c>
      <c r="II22" s="23" t="s">
        <v>37</v>
      </c>
    </row>
    <row r="23" spans="1:243" s="22" customFormat="1" ht="28.5">
      <c r="A23" s="59">
        <v>3.02</v>
      </c>
      <c r="B23" s="60" t="s">
        <v>96</v>
      </c>
      <c r="C23" s="39" t="s">
        <v>77</v>
      </c>
      <c r="D23" s="61">
        <v>17</v>
      </c>
      <c r="E23" s="62" t="s">
        <v>64</v>
      </c>
      <c r="F23" s="63">
        <v>5838</v>
      </c>
      <c r="G23" s="40"/>
      <c r="H23" s="24"/>
      <c r="I23" s="47" t="s">
        <v>38</v>
      </c>
      <c r="J23" s="48">
        <f>IF(I23="Less(-)",-1,1)</f>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ROUND(total_amount_ba($B$2,$D$2,D23,F23,J23,K23,M23),0)</f>
        <v>99246</v>
      </c>
      <c r="BB23" s="54">
        <f>BA23+SUM(N23:AZ23)</f>
        <v>99246</v>
      </c>
      <c r="BC23" s="50" t="str">
        <f>SpellNumber(L23,BB23)</f>
        <v>INR  Ninety Nine Thousand Two Hundred &amp; Forty Six  Only</v>
      </c>
      <c r="IA23" s="22">
        <v>3.02</v>
      </c>
      <c r="IB23" s="22" t="s">
        <v>96</v>
      </c>
      <c r="IC23" s="22" t="s">
        <v>77</v>
      </c>
      <c r="ID23" s="22">
        <v>17</v>
      </c>
      <c r="IE23" s="23" t="s">
        <v>64</v>
      </c>
      <c r="IF23" s="23" t="s">
        <v>44</v>
      </c>
      <c r="IG23" s="23" t="s">
        <v>45</v>
      </c>
      <c r="IH23" s="23">
        <v>10</v>
      </c>
      <c r="II23" s="23" t="s">
        <v>37</v>
      </c>
    </row>
    <row r="24" spans="1:243" s="22" customFormat="1" ht="15.75">
      <c r="A24" s="59">
        <v>4</v>
      </c>
      <c r="B24" s="60" t="s">
        <v>97</v>
      </c>
      <c r="C24" s="39" t="s">
        <v>78</v>
      </c>
      <c r="D24" s="72"/>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4"/>
      <c r="IA24" s="22">
        <v>4</v>
      </c>
      <c r="IB24" s="22" t="s">
        <v>97</v>
      </c>
      <c r="IC24" s="22" t="s">
        <v>78</v>
      </c>
      <c r="IE24" s="23"/>
      <c r="IF24" s="23"/>
      <c r="IG24" s="23"/>
      <c r="IH24" s="23"/>
      <c r="II24" s="23"/>
    </row>
    <row r="25" spans="1:243" s="22" customFormat="1" ht="85.5">
      <c r="A25" s="59">
        <v>4.01</v>
      </c>
      <c r="B25" s="60" t="s">
        <v>109</v>
      </c>
      <c r="C25" s="39" t="s">
        <v>79</v>
      </c>
      <c r="D25" s="61">
        <v>2000</v>
      </c>
      <c r="E25" s="62" t="s">
        <v>65</v>
      </c>
      <c r="F25" s="63">
        <v>68.56</v>
      </c>
      <c r="G25" s="40"/>
      <c r="H25" s="24"/>
      <c r="I25" s="47" t="s">
        <v>38</v>
      </c>
      <c r="J25" s="48">
        <f>IF(I25="Less(-)",-1,1)</f>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3"/>
      <c r="BA25" s="42">
        <f>ROUND(total_amount_ba($B$2,$D$2,D25,F25,J25,K25,M25),0)</f>
        <v>137120</v>
      </c>
      <c r="BB25" s="54">
        <f>BA25+SUM(N25:AZ25)</f>
        <v>137120</v>
      </c>
      <c r="BC25" s="50" t="str">
        <f>SpellNumber(L25,BB25)</f>
        <v>INR  One Lakh Thirty Seven Thousand One Hundred &amp; Twenty  Only</v>
      </c>
      <c r="IA25" s="22">
        <v>4.01</v>
      </c>
      <c r="IB25" s="22" t="s">
        <v>109</v>
      </c>
      <c r="IC25" s="22" t="s">
        <v>79</v>
      </c>
      <c r="ID25" s="22">
        <v>2000</v>
      </c>
      <c r="IE25" s="23" t="s">
        <v>65</v>
      </c>
      <c r="IF25" s="23" t="s">
        <v>41</v>
      </c>
      <c r="IG25" s="23" t="s">
        <v>42</v>
      </c>
      <c r="IH25" s="23">
        <v>213</v>
      </c>
      <c r="II25" s="23" t="s">
        <v>37</v>
      </c>
    </row>
    <row r="26" spans="1:243" s="22" customFormat="1" ht="15.75">
      <c r="A26" s="59">
        <v>5</v>
      </c>
      <c r="B26" s="60" t="s">
        <v>53</v>
      </c>
      <c r="C26" s="39" t="s">
        <v>80</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4"/>
      <c r="IA26" s="22">
        <v>5</v>
      </c>
      <c r="IB26" s="22" t="s">
        <v>53</v>
      </c>
      <c r="IC26" s="22" t="s">
        <v>80</v>
      </c>
      <c r="IE26" s="23"/>
      <c r="IF26" s="23"/>
      <c r="IG26" s="23"/>
      <c r="IH26" s="23"/>
      <c r="II26" s="23"/>
    </row>
    <row r="27" spans="1:243" s="22" customFormat="1" ht="15.75">
      <c r="A27" s="59">
        <v>5.01</v>
      </c>
      <c r="B27" s="60" t="s">
        <v>110</v>
      </c>
      <c r="C27" s="39" t="s">
        <v>81</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4"/>
      <c r="IA27" s="22">
        <v>5.01</v>
      </c>
      <c r="IB27" s="22" t="s">
        <v>110</v>
      </c>
      <c r="IC27" s="22" t="s">
        <v>81</v>
      </c>
      <c r="IE27" s="23"/>
      <c r="IF27" s="23"/>
      <c r="IG27" s="23"/>
      <c r="IH27" s="23"/>
      <c r="II27" s="23"/>
    </row>
    <row r="28" spans="1:243" s="22" customFormat="1" ht="28.5">
      <c r="A28" s="59">
        <v>5.02</v>
      </c>
      <c r="B28" s="60" t="s">
        <v>99</v>
      </c>
      <c r="C28" s="39" t="s">
        <v>82</v>
      </c>
      <c r="D28" s="61">
        <v>40</v>
      </c>
      <c r="E28" s="62" t="s">
        <v>52</v>
      </c>
      <c r="F28" s="63">
        <v>258.08</v>
      </c>
      <c r="G28" s="40"/>
      <c r="H28" s="24"/>
      <c r="I28" s="47" t="s">
        <v>38</v>
      </c>
      <c r="J28" s="48">
        <f>IF(I28="Less(-)",-1,1)</f>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3"/>
      <c r="BA28" s="42">
        <f>ROUND(total_amount_ba($B$2,$D$2,D28,F28,J28,K28,M28),0)</f>
        <v>10323</v>
      </c>
      <c r="BB28" s="54">
        <f>BA28+SUM(N28:AZ28)</f>
        <v>10323</v>
      </c>
      <c r="BC28" s="50" t="str">
        <f>SpellNumber(L28,BB28)</f>
        <v>INR  Ten Thousand Three Hundred &amp; Twenty Three  Only</v>
      </c>
      <c r="IA28" s="22">
        <v>5.02</v>
      </c>
      <c r="IB28" s="22" t="s">
        <v>99</v>
      </c>
      <c r="IC28" s="22" t="s">
        <v>82</v>
      </c>
      <c r="ID28" s="22">
        <v>40</v>
      </c>
      <c r="IE28" s="23" t="s">
        <v>52</v>
      </c>
      <c r="IF28" s="23"/>
      <c r="IG28" s="23"/>
      <c r="IH28" s="23"/>
      <c r="II28" s="23"/>
    </row>
    <row r="29" spans="1:243" s="22" customFormat="1" ht="28.5">
      <c r="A29" s="59">
        <v>5.03</v>
      </c>
      <c r="B29" s="60" t="s">
        <v>98</v>
      </c>
      <c r="C29" s="39" t="s">
        <v>83</v>
      </c>
      <c r="D29" s="72"/>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4"/>
      <c r="IA29" s="22">
        <v>5.03</v>
      </c>
      <c r="IB29" s="22" t="s">
        <v>98</v>
      </c>
      <c r="IC29" s="22" t="s">
        <v>83</v>
      </c>
      <c r="IE29" s="23"/>
      <c r="IF29" s="23"/>
      <c r="IG29" s="23"/>
      <c r="IH29" s="23"/>
      <c r="II29" s="23"/>
    </row>
    <row r="30" spans="1:243" s="22" customFormat="1" ht="28.5">
      <c r="A30" s="59">
        <v>5.04</v>
      </c>
      <c r="B30" s="60" t="s">
        <v>99</v>
      </c>
      <c r="C30" s="39" t="s">
        <v>61</v>
      </c>
      <c r="D30" s="61">
        <v>40</v>
      </c>
      <c r="E30" s="62" t="s">
        <v>52</v>
      </c>
      <c r="F30" s="63">
        <v>297.32</v>
      </c>
      <c r="G30" s="40"/>
      <c r="H30" s="24"/>
      <c r="I30" s="47" t="s">
        <v>38</v>
      </c>
      <c r="J30" s="48">
        <f>IF(I30="Less(-)",-1,1)</f>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ROUND(total_amount_ba($B$2,$D$2,D30,F30,J30,K30,M30),0)</f>
        <v>11893</v>
      </c>
      <c r="BB30" s="54">
        <f>BA30+SUM(N30:AZ30)</f>
        <v>11893</v>
      </c>
      <c r="BC30" s="50" t="str">
        <f>SpellNumber(L30,BB30)</f>
        <v>INR  Eleven Thousand Eight Hundred &amp; Ninety Three  Only</v>
      </c>
      <c r="IA30" s="22">
        <v>5.04</v>
      </c>
      <c r="IB30" s="22" t="s">
        <v>99</v>
      </c>
      <c r="IC30" s="22" t="s">
        <v>61</v>
      </c>
      <c r="ID30" s="22">
        <v>40</v>
      </c>
      <c r="IE30" s="23" t="s">
        <v>52</v>
      </c>
      <c r="IF30" s="23"/>
      <c r="IG30" s="23"/>
      <c r="IH30" s="23"/>
      <c r="II30" s="23"/>
    </row>
    <row r="31" spans="1:243" s="22" customFormat="1" ht="15.75">
      <c r="A31" s="59">
        <v>5.05</v>
      </c>
      <c r="B31" s="60" t="s">
        <v>68</v>
      </c>
      <c r="C31" s="39" t="s">
        <v>84</v>
      </c>
      <c r="D31" s="72"/>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4"/>
      <c r="IA31" s="22">
        <v>5.05</v>
      </c>
      <c r="IB31" s="22" t="s">
        <v>68</v>
      </c>
      <c r="IC31" s="22" t="s">
        <v>84</v>
      </c>
      <c r="IE31" s="23"/>
      <c r="IF31" s="23"/>
      <c r="IG31" s="23"/>
      <c r="IH31" s="23"/>
      <c r="II31" s="23"/>
    </row>
    <row r="32" spans="1:243" s="22" customFormat="1" ht="28.5">
      <c r="A32" s="59">
        <v>5.06</v>
      </c>
      <c r="B32" s="60" t="s">
        <v>69</v>
      </c>
      <c r="C32" s="39" t="s">
        <v>85</v>
      </c>
      <c r="D32" s="61">
        <v>30</v>
      </c>
      <c r="E32" s="62" t="s">
        <v>52</v>
      </c>
      <c r="F32" s="63">
        <v>221.87</v>
      </c>
      <c r="G32" s="40"/>
      <c r="H32" s="24"/>
      <c r="I32" s="47" t="s">
        <v>38</v>
      </c>
      <c r="J32" s="48">
        <f>IF(I32="Less(-)",-1,1)</f>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ROUND(total_amount_ba($B$2,$D$2,D32,F32,J32,K32,M32),0)</f>
        <v>6656</v>
      </c>
      <c r="BB32" s="54">
        <f>BA32+SUM(N32:AZ32)</f>
        <v>6656</v>
      </c>
      <c r="BC32" s="50" t="str">
        <f>SpellNumber(L32,BB32)</f>
        <v>INR  Six Thousand Six Hundred &amp; Fifty Six  Only</v>
      </c>
      <c r="IA32" s="22">
        <v>5.06</v>
      </c>
      <c r="IB32" s="22" t="s">
        <v>69</v>
      </c>
      <c r="IC32" s="22" t="s">
        <v>85</v>
      </c>
      <c r="ID32" s="22">
        <v>30</v>
      </c>
      <c r="IE32" s="23" t="s">
        <v>52</v>
      </c>
      <c r="IF32" s="23"/>
      <c r="IG32" s="23"/>
      <c r="IH32" s="23"/>
      <c r="II32" s="23"/>
    </row>
    <row r="33" spans="1:243" s="22" customFormat="1" ht="42.75">
      <c r="A33" s="59">
        <v>5.07</v>
      </c>
      <c r="B33" s="60" t="s">
        <v>111</v>
      </c>
      <c r="C33" s="39" t="s">
        <v>86</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4"/>
      <c r="IA33" s="22">
        <v>5.07</v>
      </c>
      <c r="IB33" s="22" t="s">
        <v>111</v>
      </c>
      <c r="IC33" s="22" t="s">
        <v>86</v>
      </c>
      <c r="IE33" s="23"/>
      <c r="IF33" s="23"/>
      <c r="IG33" s="23"/>
      <c r="IH33" s="23"/>
      <c r="II33" s="23"/>
    </row>
    <row r="34" spans="1:243" s="22" customFormat="1" ht="42.75" customHeight="1">
      <c r="A34" s="59">
        <v>5.08</v>
      </c>
      <c r="B34" s="60" t="s">
        <v>112</v>
      </c>
      <c r="C34" s="39" t="s">
        <v>87</v>
      </c>
      <c r="D34" s="61">
        <v>105</v>
      </c>
      <c r="E34" s="62" t="s">
        <v>52</v>
      </c>
      <c r="F34" s="63">
        <v>142.34</v>
      </c>
      <c r="G34" s="40"/>
      <c r="H34" s="24"/>
      <c r="I34" s="47" t="s">
        <v>38</v>
      </c>
      <c r="J34" s="48">
        <f>IF(I34="Less(-)",-1,1)</f>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ROUND(total_amount_ba($B$2,$D$2,D34,F34,J34,K34,M34),0)</f>
        <v>14946</v>
      </c>
      <c r="BB34" s="54">
        <f>BA34+SUM(N34:AZ34)</f>
        <v>14946</v>
      </c>
      <c r="BC34" s="50" t="str">
        <f>SpellNumber(L34,BB34)</f>
        <v>INR  Fourteen Thousand Nine Hundred &amp; Forty Six  Only</v>
      </c>
      <c r="IA34" s="22">
        <v>5.08</v>
      </c>
      <c r="IB34" s="22" t="s">
        <v>112</v>
      </c>
      <c r="IC34" s="22" t="s">
        <v>87</v>
      </c>
      <c r="ID34" s="22">
        <v>105</v>
      </c>
      <c r="IE34" s="23" t="s">
        <v>52</v>
      </c>
      <c r="IF34" s="23"/>
      <c r="IG34" s="23"/>
      <c r="IH34" s="23"/>
      <c r="II34" s="23"/>
    </row>
    <row r="35" spans="1:243" s="22" customFormat="1" ht="42.75">
      <c r="A35" s="59">
        <v>5.09</v>
      </c>
      <c r="B35" s="60" t="s">
        <v>70</v>
      </c>
      <c r="C35" s="39" t="s">
        <v>88</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4"/>
      <c r="IA35" s="22">
        <v>5.09</v>
      </c>
      <c r="IB35" s="22" t="s">
        <v>70</v>
      </c>
      <c r="IC35" s="22" t="s">
        <v>88</v>
      </c>
      <c r="IE35" s="23"/>
      <c r="IF35" s="23"/>
      <c r="IG35" s="23"/>
      <c r="IH35" s="23"/>
      <c r="II35" s="23"/>
    </row>
    <row r="36" spans="1:243" s="22" customFormat="1" ht="30.75" customHeight="1">
      <c r="A36" s="59">
        <v>5.1</v>
      </c>
      <c r="B36" s="60" t="s">
        <v>71</v>
      </c>
      <c r="C36" s="39" t="s">
        <v>89</v>
      </c>
      <c r="D36" s="61">
        <v>50</v>
      </c>
      <c r="E36" s="62" t="s">
        <v>52</v>
      </c>
      <c r="F36" s="63">
        <v>115.25</v>
      </c>
      <c r="G36" s="40"/>
      <c r="H36" s="24"/>
      <c r="I36" s="47" t="s">
        <v>38</v>
      </c>
      <c r="J36" s="48">
        <f>IF(I36="Less(-)",-1,1)</f>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ROUND(total_amount_ba($B$2,$D$2,D36,F36,J36,K36,M36),0)</f>
        <v>5763</v>
      </c>
      <c r="BB36" s="54">
        <f>BA36+SUM(N36:AZ36)</f>
        <v>5763</v>
      </c>
      <c r="BC36" s="50" t="str">
        <f>SpellNumber(L36,BB36)</f>
        <v>INR  Five Thousand Seven Hundred &amp; Sixty Three  Only</v>
      </c>
      <c r="IA36" s="22">
        <v>5.1</v>
      </c>
      <c r="IB36" s="22" t="s">
        <v>71</v>
      </c>
      <c r="IC36" s="22" t="s">
        <v>89</v>
      </c>
      <c r="ID36" s="22">
        <v>50</v>
      </c>
      <c r="IE36" s="23" t="s">
        <v>52</v>
      </c>
      <c r="IF36" s="23"/>
      <c r="IG36" s="23"/>
      <c r="IH36" s="23"/>
      <c r="II36" s="23"/>
    </row>
    <row r="37" spans="1:243" s="22" customFormat="1" ht="15.75">
      <c r="A37" s="59">
        <v>6</v>
      </c>
      <c r="B37" s="60" t="s">
        <v>113</v>
      </c>
      <c r="C37" s="39" t="s">
        <v>62</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4"/>
      <c r="IA37" s="22">
        <v>6</v>
      </c>
      <c r="IB37" s="22" t="s">
        <v>113</v>
      </c>
      <c r="IC37" s="22" t="s">
        <v>62</v>
      </c>
      <c r="IE37" s="23"/>
      <c r="IF37" s="23"/>
      <c r="IG37" s="23"/>
      <c r="IH37" s="23"/>
      <c r="II37" s="23"/>
    </row>
    <row r="38" spans="1:243" s="22" customFormat="1" ht="128.25">
      <c r="A38" s="63">
        <v>6.01</v>
      </c>
      <c r="B38" s="60" t="s">
        <v>114</v>
      </c>
      <c r="C38" s="39" t="s">
        <v>63</v>
      </c>
      <c r="D38" s="61">
        <v>9</v>
      </c>
      <c r="E38" s="62" t="s">
        <v>64</v>
      </c>
      <c r="F38" s="63">
        <v>192.32</v>
      </c>
      <c r="G38" s="40"/>
      <c r="H38" s="24"/>
      <c r="I38" s="47" t="s">
        <v>38</v>
      </c>
      <c r="J38" s="48">
        <f>IF(I38="Less(-)",-1,1)</f>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3"/>
      <c r="BA38" s="42">
        <f>ROUND(total_amount_ba($B$2,$D$2,D38,F38,J38,K38,M38),0)</f>
        <v>1731</v>
      </c>
      <c r="BB38" s="54">
        <f>BA38+SUM(N38:AZ38)</f>
        <v>1731</v>
      </c>
      <c r="BC38" s="50" t="str">
        <f>SpellNumber(L38,BB38)</f>
        <v>INR  One Thousand Seven Hundred &amp; Thirty One  Only</v>
      </c>
      <c r="IA38" s="22">
        <v>6.01</v>
      </c>
      <c r="IB38" s="22" t="s">
        <v>114</v>
      </c>
      <c r="IC38" s="22" t="s">
        <v>63</v>
      </c>
      <c r="ID38" s="22">
        <v>9</v>
      </c>
      <c r="IE38" s="23" t="s">
        <v>64</v>
      </c>
      <c r="IF38" s="23"/>
      <c r="IG38" s="23"/>
      <c r="IH38" s="23"/>
      <c r="II38" s="23"/>
    </row>
    <row r="39" spans="1:243" s="22" customFormat="1" ht="15.75">
      <c r="A39" s="59">
        <v>7</v>
      </c>
      <c r="B39" s="60" t="s">
        <v>115</v>
      </c>
      <c r="C39" s="39" t="s">
        <v>90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4"/>
      <c r="IA39" s="22">
        <v>7</v>
      </c>
      <c r="IB39" s="22" t="s">
        <v>115</v>
      </c>
      <c r="IC39" s="22" t="s">
        <v>90</v>
      </c>
      <c r="IE39" s="23"/>
      <c r="IF39" s="23"/>
      <c r="IG39" s="23"/>
      <c r="IH39" s="23"/>
      <c r="II39" s="23"/>
    </row>
    <row r="40" spans="1:243" s="22" customFormat="1" ht="99.75">
      <c r="A40" s="59">
        <v>7.01</v>
      </c>
      <c r="B40" s="60" t="s">
        <v>116</v>
      </c>
      <c r="C40" s="39" t="s">
        <v>91</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4"/>
      <c r="IA40" s="22">
        <v>7.01</v>
      </c>
      <c r="IB40" s="22" t="s">
        <v>116</v>
      </c>
      <c r="IC40" s="22" t="s">
        <v>91</v>
      </c>
      <c r="IE40" s="23"/>
      <c r="IF40" s="23"/>
      <c r="IG40" s="23"/>
      <c r="IH40" s="23"/>
      <c r="II40" s="23"/>
    </row>
    <row r="41" spans="1:243" s="22" customFormat="1" ht="49.5" customHeight="1">
      <c r="A41" s="59">
        <v>7.02</v>
      </c>
      <c r="B41" s="60" t="s">
        <v>117</v>
      </c>
      <c r="C41" s="39" t="s">
        <v>92</v>
      </c>
      <c r="D41" s="61">
        <v>150</v>
      </c>
      <c r="E41" s="62" t="s">
        <v>52</v>
      </c>
      <c r="F41" s="63">
        <v>790.57</v>
      </c>
      <c r="G41" s="40"/>
      <c r="H41" s="24"/>
      <c r="I41" s="47" t="s">
        <v>38</v>
      </c>
      <c r="J41" s="48">
        <f>IF(I41="Less(-)",-1,1)</f>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3"/>
      <c r="BA41" s="42">
        <f>ROUND(total_amount_ba($B$2,$D$2,D41,F41,J41,K41,M41),0)</f>
        <v>118586</v>
      </c>
      <c r="BB41" s="54">
        <f>BA41+SUM(N41:AZ41)</f>
        <v>118586</v>
      </c>
      <c r="BC41" s="50" t="str">
        <f>SpellNumber(L41,BB41)</f>
        <v>INR  One Lakh Eighteen Thousand Five Hundred &amp; Eighty Six  Only</v>
      </c>
      <c r="IA41" s="22">
        <v>7.02</v>
      </c>
      <c r="IB41" s="22" t="s">
        <v>117</v>
      </c>
      <c r="IC41" s="22" t="s">
        <v>92</v>
      </c>
      <c r="ID41" s="22">
        <v>150</v>
      </c>
      <c r="IE41" s="23" t="s">
        <v>52</v>
      </c>
      <c r="IF41" s="23"/>
      <c r="IG41" s="23"/>
      <c r="IH41" s="23"/>
      <c r="II41" s="23"/>
    </row>
    <row r="42" spans="1:243" s="22" customFormat="1" ht="15.75">
      <c r="A42" s="59">
        <v>8</v>
      </c>
      <c r="B42" s="60" t="s">
        <v>72</v>
      </c>
      <c r="C42" s="39" t="s">
        <v>93</v>
      </c>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4"/>
      <c r="IA42" s="22">
        <v>8</v>
      </c>
      <c r="IB42" s="22" t="s">
        <v>72</v>
      </c>
      <c r="IC42" s="22" t="s">
        <v>93</v>
      </c>
      <c r="IE42" s="23"/>
      <c r="IF42" s="23"/>
      <c r="IG42" s="23"/>
      <c r="IH42" s="23"/>
      <c r="II42" s="23"/>
    </row>
    <row r="43" spans="1:243" s="22" customFormat="1" ht="409.5">
      <c r="A43" s="59">
        <v>8.01</v>
      </c>
      <c r="B43" s="60" t="s">
        <v>100</v>
      </c>
      <c r="C43" s="39" t="s">
        <v>94</v>
      </c>
      <c r="D43" s="61">
        <v>6</v>
      </c>
      <c r="E43" s="62" t="s">
        <v>101</v>
      </c>
      <c r="F43" s="63">
        <v>4985.92</v>
      </c>
      <c r="G43" s="40"/>
      <c r="H43" s="24"/>
      <c r="I43" s="47" t="s">
        <v>38</v>
      </c>
      <c r="J43" s="48">
        <f>IF(I43="Less(-)",-1,1)</f>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3"/>
      <c r="BA43" s="42">
        <f>ROUND(total_amount_ba($B$2,$D$2,D43,F43,J43,K43,M43),0)</f>
        <v>29916</v>
      </c>
      <c r="BB43" s="54">
        <f>BA43+SUM(N43:AZ43)</f>
        <v>29916</v>
      </c>
      <c r="BC43" s="50" t="str">
        <f>SpellNumber(L43,BB43)</f>
        <v>INR  Twenty Nine Thousand Nine Hundred &amp; Sixteen  Only</v>
      </c>
      <c r="IA43" s="22">
        <v>8.01</v>
      </c>
      <c r="IB43" s="65" t="s">
        <v>100</v>
      </c>
      <c r="IC43" s="22" t="s">
        <v>94</v>
      </c>
      <c r="ID43" s="22">
        <v>6</v>
      </c>
      <c r="IE43" s="23" t="s">
        <v>101</v>
      </c>
      <c r="IF43" s="23"/>
      <c r="IG43" s="23"/>
      <c r="IH43" s="23"/>
      <c r="II43" s="23"/>
    </row>
    <row r="44" spans="1:55" ht="28.5">
      <c r="A44" s="25" t="s">
        <v>46</v>
      </c>
      <c r="B44" s="26"/>
      <c r="C44" s="27"/>
      <c r="D44" s="43"/>
      <c r="E44" s="43"/>
      <c r="F44" s="43"/>
      <c r="G44" s="43"/>
      <c r="H44" s="55"/>
      <c r="I44" s="55"/>
      <c r="J44" s="55"/>
      <c r="K44" s="55"/>
      <c r="L44" s="56"/>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57">
        <f>SUM(BA13:BA43)</f>
        <v>464144</v>
      </c>
      <c r="BB44" s="58">
        <f>SUM(BB13:BB43)</f>
        <v>464144</v>
      </c>
      <c r="BC44" s="50" t="str">
        <f>SpellNumber(L44,BB44)</f>
        <v>  Four Lakh Sixty Four Thousand One Hundred &amp; Forty Four  Only</v>
      </c>
    </row>
    <row r="45" spans="1:55" ht="31.5" customHeight="1">
      <c r="A45" s="26" t="s">
        <v>47</v>
      </c>
      <c r="B45" s="28"/>
      <c r="C45" s="29"/>
      <c r="D45" s="30"/>
      <c r="E45" s="44" t="s">
        <v>54</v>
      </c>
      <c r="F45" s="45"/>
      <c r="G45" s="31"/>
      <c r="H45" s="32"/>
      <c r="I45" s="32"/>
      <c r="J45" s="32"/>
      <c r="K45" s="33"/>
      <c r="L45" s="34"/>
      <c r="M45" s="35"/>
      <c r="N45" s="36"/>
      <c r="O45" s="22"/>
      <c r="P45" s="22"/>
      <c r="Q45" s="22"/>
      <c r="R45" s="22"/>
      <c r="S45" s="22"/>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7">
        <f>IF(ISBLANK(F45),0,IF(E45="Excess (+)",ROUND(BA44+(BA44*F45),2),IF(E45="Less (-)",ROUND(BA44+(BA44*F45*(-1)),2),IF(E45="At Par",BA44,0))))</f>
        <v>0</v>
      </c>
      <c r="BB45" s="38">
        <f>ROUND(BA45,0)</f>
        <v>0</v>
      </c>
      <c r="BC45" s="21" t="str">
        <f>SpellNumber($E$2,BB45)</f>
        <v>INR Zero Only</v>
      </c>
    </row>
    <row r="46" spans="1:55" ht="18">
      <c r="A46" s="25" t="s">
        <v>48</v>
      </c>
      <c r="B46" s="25"/>
      <c r="C46" s="67" t="str">
        <f>SpellNumber($E$2,BB45)</f>
        <v>INR Zero Only</v>
      </c>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row>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4" ht="15"/>
    <row r="205" ht="15"/>
    <row r="206" ht="15"/>
    <row r="207" ht="15"/>
    <row r="209" ht="15"/>
    <row r="210" ht="15"/>
    <row r="211" ht="15"/>
    <row r="213" ht="15"/>
    <row r="214" ht="15"/>
    <row r="215" ht="15"/>
    <row r="216" ht="15"/>
    <row r="217" ht="15"/>
    <row r="218" ht="15"/>
    <row r="219" ht="15"/>
    <row r="220" ht="15"/>
    <row r="221" ht="15"/>
    <row r="222" ht="15"/>
    <row r="223" ht="15"/>
    <row r="224" ht="15"/>
    <row r="225" ht="15"/>
    <row r="226" ht="15"/>
    <row r="227" ht="15"/>
    <row r="228"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9" ht="15"/>
    <row r="260" ht="15"/>
    <row r="261" ht="15"/>
    <row r="262" ht="15"/>
    <row r="263" ht="15"/>
    <row r="264" ht="15"/>
    <row r="266" ht="15"/>
    <row r="267" ht="15"/>
    <row r="268" ht="15"/>
    <row r="269" ht="15"/>
    <row r="270" ht="15"/>
    <row r="271" ht="15"/>
    <row r="273" ht="15"/>
    <row r="274" ht="15"/>
    <row r="275" ht="15"/>
    <row r="276" ht="15"/>
    <row r="277" ht="15"/>
    <row r="278" ht="15"/>
    <row r="280" ht="15"/>
    <row r="281" ht="15"/>
    <row r="282" ht="15"/>
    <row r="283" ht="15"/>
    <row r="284" ht="15"/>
    <row r="285" ht="15"/>
    <row r="286" ht="15"/>
    <row r="287" ht="15"/>
    <row r="288" ht="15"/>
    <row r="289" ht="15"/>
    <row r="290" ht="15"/>
    <row r="292" ht="15"/>
    <row r="293" ht="15"/>
    <row r="294" ht="15"/>
    <row r="295" ht="15"/>
    <row r="296" ht="15"/>
    <row r="297" ht="15"/>
    <row r="299" ht="15"/>
    <row r="300" ht="15"/>
    <row r="301" ht="15"/>
    <row r="302" ht="15"/>
    <row r="303" ht="15"/>
    <row r="304" ht="15"/>
    <row r="305" ht="15"/>
    <row r="306" ht="15"/>
    <row r="307" ht="15"/>
    <row r="308" ht="15"/>
    <row r="309" ht="15"/>
    <row r="310" ht="15"/>
    <row r="311" ht="15"/>
    <row r="312" ht="15"/>
    <row r="313" ht="15"/>
    <row r="314" ht="15"/>
    <row r="315" ht="15"/>
    <row r="316" ht="15"/>
    <row r="318" ht="15"/>
    <row r="319" ht="15"/>
    <row r="320" ht="15"/>
    <row r="321" ht="15"/>
    <row r="322" ht="15"/>
    <row r="323" ht="15"/>
    <row r="324" ht="15"/>
    <row r="325" ht="15"/>
  </sheetData>
  <sheetProtection password="D850" sheet="1"/>
  <autoFilter ref="A11:BC46"/>
  <mergeCells count="26">
    <mergeCell ref="D37:BC37"/>
    <mergeCell ref="D39:BC39"/>
    <mergeCell ref="D40:BC40"/>
    <mergeCell ref="D42:BC42"/>
    <mergeCell ref="D26:BC26"/>
    <mergeCell ref="D27:BC27"/>
    <mergeCell ref="D29:BC29"/>
    <mergeCell ref="D31:BC31"/>
    <mergeCell ref="D33:BC33"/>
    <mergeCell ref="D35:BC35"/>
    <mergeCell ref="D16:BC16"/>
    <mergeCell ref="D18:BC18"/>
    <mergeCell ref="D19:BC19"/>
    <mergeCell ref="D21:BC21"/>
    <mergeCell ref="D22:BC22"/>
    <mergeCell ref="D24:BC24"/>
    <mergeCell ref="A9:BC9"/>
    <mergeCell ref="C46:BC46"/>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5">
      <formula1>IF(E45="Select",-1,IF(E45="At Par",0,0))</formula1>
      <formula2>IF(E45="Select",-1,IF(E45="At Par",0,0.99))</formula2>
    </dataValidation>
    <dataValidation type="list" allowBlank="1" showErrorMessage="1" sqref="E4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5">
      <formula1>0</formula1>
      <formula2>99.9</formula2>
    </dataValidation>
    <dataValidation type="list" allowBlank="1" showErrorMessage="1" sqref="D13:D14 K15 D16 K17 D18:D19 K20 D21:D22 K23 D24 K25 D26:D27 K28 D29 K30 D31 K32 D33 K34 D35 K36 D37 K38 D39:D40 K41 K43 D42">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20:H20 G23:H23 G25:H25 G28:H28 G30:H30 G32:H32 G34:H34 G36:H36 G38:H38 G41:H41 G43:H43">
      <formula1>0</formula1>
      <formula2>999999999999999</formula2>
    </dataValidation>
    <dataValidation allowBlank="1" showInputMessage="1" showErrorMessage="1" promptTitle="Addition / Deduction" prompt="Please Choose the correct One" sqref="J15 J17 J20 J23 J25 J28 J30 J32 J34 J36 J38 J41 J43">
      <formula1>0</formula1>
      <formula2>0</formula2>
    </dataValidation>
    <dataValidation type="list" showErrorMessage="1" sqref="I15 I17 I20 I23 I25 I28 I30 I32 I34 I36 I38 I41 I4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20:O20 N23:O23 N25:O25 N28:O28 N30:O30 N32:O32 N34:O34 N36:O36 N38:O38 N41:O41 N43:O4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20 R23 R25 R28 R30 R32 R34 R36 R38 R41 R4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20 Q23 Q25 Q28 Q30 Q32 Q34 Q36 Q38 Q41 Q4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20 M23 M25 M28 M30 M32 M34 M36 M38 M41 M43">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7 D20 D23 D25 D28 D30 D32 D34 D36 D38 D41 D4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7 F20 F23 F25 F28 F30 F32 F34 F36 F38 F41 F43">
      <formula1>0</formula1>
      <formula2>999999999999999</formula2>
    </dataValidation>
    <dataValidation type="list" allowBlank="1" showInputMessage="1" showErrorMessage="1" sqref="L38 L39 L40 L41 L13 L14 L15 L16 L17 L18 L19 L20 L21 L22 L23 L24 L25 L26 L27 L28 L29 L30 L31 L32 L33 L34 L35 L36 L37 L43 L42">
      <formula1>"INR"</formula1>
    </dataValidation>
    <dataValidation allowBlank="1" showInputMessage="1" showErrorMessage="1" promptTitle="Itemcode/Make" prompt="Please enter text" sqref="C13:C43">
      <formula1>0</formula1>
      <formula2>0</formula2>
    </dataValidation>
    <dataValidation type="decimal" allowBlank="1" showInputMessage="1" showErrorMessage="1" errorTitle="Invalid Entry" error="Only Numeric Values are allowed. " sqref="A13:A43">
      <formula1>0</formula1>
      <formula2>999999999999999</formula2>
    </dataValidation>
  </dataValidations>
  <printOptions/>
  <pageMargins left="0.2" right="0.2" top="0.75" bottom="0.7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2021-07-14T10:57:03Z</cp:lastPrinted>
  <dcterms:created xsi:type="dcterms:W3CDTF">2009-01-30T06:42:42Z</dcterms:created>
  <dcterms:modified xsi:type="dcterms:W3CDTF">2023-06-01T07:27:47Z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