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'BoQ1'!$A$11:$BC$32</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<sst xmlns="http://schemas.openxmlformats.org/spreadsheetml/2006/main" count="232" uniqueCount="104">
  <si>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</si>
  <si>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</si>
  <si>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</si>
  <si>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</si>
  <si>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</si>
  <si>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</si>
  <si>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</si>
  <si>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</si>
  <si>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</si>
  <si>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</si>
  <si>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</si>
  <si>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</si>
  <si>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</si>
  <si>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</si>
  <si>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</si>
  <si>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</si>
  <si>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</si>
  <si>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</si>
  <si>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</si>
  <si>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</si>
  <si>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</si>
  <si>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</si>
  <si>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</si>
  <si>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</si>
  <si>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</si>
  <si>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</si>
  <si>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</si>
  <si>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</si>
  <si>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</si>
  <si>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</si>
  <si>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</si>
  <si>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</si>
  <si>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</si>
  <si>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</si>
  <si>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</si>
  <si>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</si>
  <si>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</si>
  <si>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</si>
  <si>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</si>
  <si>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</si>
  <si>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</si>
  <si>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</si>
  <si>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</si>
  <si>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</si>
  <si>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</si>
  <si>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</si>
  <si>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</si>
  <si>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</si>
  <si>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</si>
  <si>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</si>
  <si>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</si>
  <si>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</si>
  <si>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</si>
  <si>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</si>
  <si>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</si>
  <si>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</si>
  <si>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</si>
  <si>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</si>
  <si>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</si>
  <si>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</si>
  <si>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</si>
  <si>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</si>
  <si>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</si>
  <si>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</si>
  <si>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</si>
  <si>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</si>
  <si>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</si>
  <si>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</si>
  <si>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</si>
  <si>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</si>
  <si>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Mtr</t>
  </si>
  <si>
    <r>
      <t xml:space="preserve">Supply, Installation, testing and commissioning of  energy efficient  as per </t>
    </r>
    <r>
      <rPr>
        <b/>
        <sz val="10"/>
        <rFont val="Calibri"/>
        <family val="2"/>
      </rPr>
      <t>SEER</t>
    </r>
    <r>
      <rPr>
        <sz val="10"/>
        <rFont val="Calibri"/>
        <family val="2"/>
      </rPr>
      <t xml:space="preserve"> rating </t>
    </r>
    <r>
      <rPr>
        <b/>
        <sz val="10"/>
        <rFont val="Calibri"/>
        <family val="2"/>
      </rPr>
      <t>Window t</t>
    </r>
    <r>
      <rPr>
        <sz val="10"/>
        <rFont val="Calibri"/>
        <family val="2"/>
      </rPr>
      <t xml:space="preserve">ype air conditioner unit of approved </t>
    </r>
    <r>
      <rPr>
        <b/>
        <sz val="10"/>
        <rFont val="Calibri"/>
        <family val="2"/>
      </rPr>
      <t>(Cooling only)</t>
    </r>
    <r>
      <rPr>
        <sz val="10"/>
        <rFont val="Calibri"/>
        <family val="2"/>
      </rPr>
      <t xml:space="preserve"> model of following capacity , with cordless remote, soft touch digital panel etc i/c dismantling old AC  if any complete as required.</t>
    </r>
  </si>
  <si>
    <t>1.5 TR capacity , 5 star</t>
  </si>
  <si>
    <t>2.0 TR capacity , 5 star</t>
  </si>
  <si>
    <r>
      <t xml:space="preserve">Supply, Installation, testing and commissioning of energy efficient  as per </t>
    </r>
    <r>
      <rPr>
        <b/>
        <sz val="10"/>
        <rFont val="Calibri"/>
        <family val="2"/>
      </rPr>
      <t>SEER</t>
    </r>
    <r>
      <rPr>
        <sz val="10"/>
        <rFont val="Calibri"/>
        <family val="2"/>
      </rPr>
      <t xml:space="preserve"> rating </t>
    </r>
    <r>
      <rPr>
        <b/>
        <sz val="10"/>
        <rFont val="Calibri"/>
        <family val="2"/>
      </rPr>
      <t>Window t</t>
    </r>
    <r>
      <rPr>
        <sz val="10"/>
        <rFont val="Calibri"/>
        <family val="2"/>
      </rPr>
      <t xml:space="preserve">ype air conditioner unit  of approved </t>
    </r>
    <r>
      <rPr>
        <b/>
        <sz val="10"/>
        <rFont val="Calibri"/>
        <family val="2"/>
      </rPr>
      <t>(Hot &amp; Cold)</t>
    </r>
    <r>
      <rPr>
        <sz val="10"/>
        <rFont val="Calibri"/>
        <family val="2"/>
      </rPr>
      <t xml:space="preserve"> model of following capacity, with cordless remote, soft touch digital panel etc i/c dismantling old AC if any complete as required.</t>
    </r>
  </si>
  <si>
    <t>1.5 TR capacity , 3 star</t>
  </si>
  <si>
    <r>
      <t xml:space="preserve">Providing and fixing </t>
    </r>
    <r>
      <rPr>
        <b/>
        <sz val="10"/>
        <rFont val="Calibri"/>
        <family val="2"/>
      </rPr>
      <t>Chlorinated Polyvinyl Chloride (CPVC) pipes</t>
    </r>
    <r>
      <rPr>
        <sz val="10"/>
        <rFont val="Calibri"/>
        <family val="2"/>
      </rPr>
      <t xml:space="preserve">,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t>
    </r>
    <r>
      <rPr>
        <b/>
        <sz val="10"/>
        <rFont val="Calibri"/>
        <family val="2"/>
      </rPr>
      <t xml:space="preserve">Exposed on wall </t>
    </r>
  </si>
  <si>
    <t>20 mm</t>
  </si>
  <si>
    <r>
      <t xml:space="preserve">Providing &amp; fixing of suitable size and type </t>
    </r>
    <r>
      <rPr>
        <b/>
        <sz val="10"/>
        <rFont val="Calibri"/>
        <family val="2"/>
      </rPr>
      <t xml:space="preserve">Wooden frame </t>
    </r>
    <r>
      <rPr>
        <sz val="10"/>
        <rFont val="Calibri"/>
        <family val="2"/>
      </rPr>
      <t xml:space="preserve"> made of approx. </t>
    </r>
    <r>
      <rPr>
        <b/>
        <sz val="10"/>
        <rFont val="Calibri"/>
        <family val="2"/>
      </rPr>
      <t xml:space="preserve">70x70 mm (Second class teak/Sal/Sagon wood) </t>
    </r>
    <r>
      <rPr>
        <sz val="10"/>
        <rFont val="Calibri"/>
        <family val="2"/>
      </rPr>
      <t xml:space="preserve"> for Window AC mounting duly painted in position with hold fast lugs or with dash fasteners/Screws of required dia &amp; length </t>
    </r>
    <r>
      <rPr>
        <b/>
        <sz val="10"/>
        <rFont val="Calibri"/>
        <family val="2"/>
      </rPr>
      <t>i/c Masson and welding work  any dismantling old frame if any</t>
    </r>
    <r>
      <rPr>
        <sz val="10"/>
        <rFont val="Calibri"/>
        <family val="2"/>
      </rPr>
      <t xml:space="preserve"> complete as required.</t>
    </r>
  </si>
  <si>
    <r>
      <t xml:space="preserve">Supply,laying, testing and commessining of approved make FRLS PVC/XLPE insulated  </t>
    </r>
    <r>
      <rPr>
        <b/>
        <sz val="10"/>
        <rFont val="Calibri"/>
        <family val="2"/>
      </rPr>
      <t>4 core x 2.5 sq mm</t>
    </r>
    <r>
      <rPr>
        <sz val="10"/>
        <rFont val="Calibri"/>
        <family val="2"/>
      </rPr>
      <t xml:space="preserve"> power/control copper cable of  on surface/recessed complete as required.</t>
    </r>
  </si>
  <si>
    <r>
      <t xml:space="preserve">Providing and fixing of Single Phase </t>
    </r>
    <r>
      <rPr>
        <b/>
        <sz val="10"/>
        <rFont val="Calibri"/>
        <family val="2"/>
      </rPr>
      <t xml:space="preserve">Plug top </t>
    </r>
    <r>
      <rPr>
        <sz val="10"/>
        <rFont val="Calibri"/>
        <family val="2"/>
      </rPr>
      <t xml:space="preserve"> ISI Marked for  AC (FCU) unit  etc i/c dismantling old plug top if any complete as required.  </t>
    </r>
  </si>
  <si>
    <r>
      <t>3 pin- 16 Amp. (</t>
    </r>
    <r>
      <rPr>
        <b/>
        <sz val="10"/>
        <rFont val="Calibri"/>
        <family val="2"/>
      </rPr>
      <t>PVC</t>
    </r>
    <r>
      <rPr>
        <sz val="10"/>
        <rFont val="Calibri"/>
        <family val="2"/>
      </rPr>
      <t>)</t>
    </r>
  </si>
  <si>
    <r>
      <t>3 pin- 16 Amp. (</t>
    </r>
    <r>
      <rPr>
        <b/>
        <sz val="10"/>
        <rFont val="Calibri"/>
        <family val="2"/>
      </rPr>
      <t>Metalic</t>
    </r>
    <r>
      <rPr>
        <sz val="10"/>
        <rFont val="Calibri"/>
        <family val="2"/>
      </rPr>
      <t>)</t>
    </r>
  </si>
  <si>
    <r>
      <t xml:space="preserve">Providing, laying &amp; fixing of </t>
    </r>
    <r>
      <rPr>
        <b/>
        <sz val="10"/>
        <rFont val="Calibri"/>
        <family val="2"/>
      </rPr>
      <t xml:space="preserve">rain forced fiber flexible/soft  PVC </t>
    </r>
    <r>
      <rPr>
        <sz val="10"/>
        <rFont val="Calibri"/>
        <family val="2"/>
      </rPr>
      <t>pipe of size given below etc. complete as reqd.</t>
    </r>
  </si>
  <si>
    <t>Upto 16 mm</t>
  </si>
  <si>
    <r>
      <t xml:space="preserve">Supply and fixing </t>
    </r>
    <r>
      <rPr>
        <b/>
        <sz val="10"/>
        <color indexed="8"/>
        <rFont val="Calibri"/>
        <family val="2"/>
      </rPr>
      <t>PVC/UPVC mini trunking (casing-caping) &amp; flexible conduit</t>
    </r>
    <r>
      <rPr>
        <sz val="10"/>
        <color indexed="8"/>
        <rFont val="Calibri"/>
        <family val="2"/>
      </rPr>
      <t xml:space="preserve"> of following size white-system with independent cover etc. as reqd</t>
    </r>
  </si>
  <si>
    <r>
      <t xml:space="preserve">Trunking </t>
    </r>
    <r>
      <rPr>
        <b/>
        <sz val="10"/>
        <rFont val="Calibri"/>
        <family val="2"/>
      </rPr>
      <t>20mm x 12mm</t>
    </r>
  </si>
  <si>
    <r>
      <t xml:space="preserve">Flexible Conduit </t>
    </r>
    <r>
      <rPr>
        <b/>
        <sz val="10"/>
        <rFont val="Calibri"/>
        <family val="2"/>
      </rPr>
      <t>20 mm</t>
    </r>
  </si>
  <si>
    <t>RMT</t>
  </si>
  <si>
    <t>Supply, Installation, testing and commissioning of  energy efficient  as per SEER rating Window type air conditioner unit of approved (Cooling only) model of following capacity , with cordless remote, soft touch digital panel etc i/c dismantling old AC  if any complete as required.</t>
  </si>
  <si>
    <t>Supply, Installation, testing and commissioning of energy efficient  as per SEER rating Window type air conditioner unit  of approved (Hot &amp; Cold) model of following capacity, with cordless remote, soft touch digital panel etc i/c dismantling old AC if any complete as required.</t>
  </si>
  <si>
    <t xml:space="preserve">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Charge.Internal work - Exposed on wall </t>
  </si>
  <si>
    <t>Providing &amp; fixing of suitable size and type Wooden frame  made of approx. 70x70 mm (Second class teak/Sal/Sagon wood)  for Window AC mounting duly painted in position with hold fast lugs or with dash fasteners/Screws of required dia &amp; length i/c Masson and welding work  any dismantling old frame if any complete as required.</t>
  </si>
  <si>
    <t>Supply,laying, testing and commessining of approved make FRLS PVC/XLPE insulated  4 core x 2.5 sq mm power/control copper cable of  on surface/recessed complete as required.</t>
  </si>
  <si>
    <t xml:space="preserve">Providing and fixing of Single Phase Plug top  ISI Marked for  AC (FCU) unit  etc i/c dismantling old plug top if any complete as required.  </t>
  </si>
  <si>
    <t>3 pin- 16 Amp. (PVC)</t>
  </si>
  <si>
    <t>3 pin- 16 Amp. (Metalic)</t>
  </si>
  <si>
    <t>Providing, laying &amp; fixing of rain forced fiber flexible/soft  PVC pipe of size given below etc. complete as reqd.</t>
  </si>
  <si>
    <t>Supply and fixing PVC/UPVC mini trunking (casing-caping) &amp; flexible conduit of following size white-system with independent cover etc. as reqd</t>
  </si>
  <si>
    <t>Trunking 20mm x 12mm</t>
  </si>
  <si>
    <t>Flexible Conduit 20 mm</t>
  </si>
  <si>
    <t>Tender Inviting Authority: DOIP, IIT Kanpur</t>
  </si>
  <si>
    <t>Name of Work: SITC/Replacement of Window ACs in Academic Area Zone- 8 and 9 at IIT Kanpur</t>
  </si>
  <si>
    <t>NIT No:  EandM/05/06/2023-4</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</si>
</sst>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8"/>
      <name val="Calibri"/>
      <family val="2"/>
    </font>
    <font>
      <sz val="10"/>
      <name val="Calibri"/>
      <family val="2"/>
    </font>
    <font>
      <b/>
      <sz val="10"/>
      <name val="Calibri"/>
      <family val="2"/>
    </font>
    <font>
      <sz val="10"/>
      <color indexed="8"/>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theme="3" tint="0.3999499976634979"/>
      </left>
      <right style="thin">
        <color theme="3" tint="0.3999499976634979"/>
      </right>
      <top style="thin">
        <color theme="3" tint="0.3999499976634979"/>
      </top>
      <bottom style="thin">
        <color theme="3" tint="0.399949997663497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0">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3"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16" xfId="56" applyNumberFormat="1" applyFont="1" applyFill="1" applyBorder="1" applyAlignment="1">
      <alignment horizontal="center" vertical="top" wrapText="1"/>
      <protection/>
    </xf>
    <xf numFmtId="0" fontId="24" fillId="0" borderId="22" xfId="0" applyFont="1" applyFill="1" applyBorder="1" applyAlignment="1">
      <alignment horizontal="justify" vertical="top" wrapText="1"/>
    </xf>
    <xf numFmtId="0" fontId="25" fillId="0" borderId="22" xfId="0" applyFont="1" applyFill="1" applyBorder="1" applyAlignment="1">
      <alignment horizontal="justify" vertical="top"/>
    </xf>
    <xf numFmtId="1" fontId="24" fillId="0" borderId="22" xfId="0" applyNumberFormat="1" applyFont="1" applyFill="1" applyBorder="1" applyAlignment="1">
      <alignment horizontal="center" vertical="top" wrapText="1"/>
    </xf>
    <xf numFmtId="2" fontId="24" fillId="0" borderId="22" xfId="0" applyNumberFormat="1" applyFont="1" applyFill="1" applyBorder="1" applyAlignment="1">
      <alignment vertical="top" wrapText="1"/>
    </xf>
    <xf numFmtId="0" fontId="24" fillId="0" borderId="22" xfId="0" applyFont="1" applyFill="1" applyBorder="1" applyAlignment="1">
      <alignment horizontal="justify" vertical="top"/>
    </xf>
    <xf numFmtId="0" fontId="64" fillId="0" borderId="22" xfId="0" applyFont="1" applyFill="1" applyBorder="1" applyAlignment="1">
      <alignment horizontal="center" vertical="top" wrapText="1"/>
    </xf>
    <xf numFmtId="0" fontId="24" fillId="0" borderId="22" xfId="0" applyFont="1" applyFill="1" applyBorder="1" applyAlignment="1">
      <alignment horizontal="center" vertical="top"/>
    </xf>
    <xf numFmtId="0" fontId="64" fillId="0" borderId="0" xfId="0" applyFont="1" applyFill="1" applyAlignment="1">
      <alignment wrapText="1"/>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2"/>
  <sheetViews>
    <sheetView showGridLines="0" zoomScale="75" zoomScaleNormal="75" zoomScalePageLayoutView="0" workbookViewId="0" topLeftCell="A20">
      <selection activeCell="E31" sqref="E31"/>
    </sheetView>
  </sheetViews>
  <sheetFormatPr defaultColWidth="9.140625" defaultRowHeight="15"/>
  <cols>
    <col min="1" max="1" width="9.57421875" style="1" customWidth="1"/>
    <col min="2" max="2" width="45.7109375" style="1" customWidth="1"/>
    <col min="3" max="3" width="15.14062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5" t="str">
        <f>B2&amp;" BoQ"</f>
        <v>Percentage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6" t="s">
        <v>101</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8.25" customHeight="1">
      <c r="A5" s="76" t="s">
        <v>102</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75" customHeight="1">
      <c r="A6" s="76" t="s">
        <v>103</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7</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58.5" customHeight="1">
      <c r="A8" s="11" t="s">
        <v>49</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50</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58</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60">
        <v>7</v>
      </c>
      <c r="BB12" s="60">
        <v>54</v>
      </c>
      <c r="BC12" s="60">
        <v>8</v>
      </c>
      <c r="IE12" s="18"/>
      <c r="IF12" s="18"/>
      <c r="IG12" s="18"/>
      <c r="IH12" s="18"/>
      <c r="II12" s="18"/>
    </row>
    <row r="13" spans="1:243" s="22" customFormat="1" ht="88.5" customHeight="1">
      <c r="A13" s="60">
        <v>1</v>
      </c>
      <c r="B13" s="61" t="s">
        <v>71</v>
      </c>
      <c r="C13" s="39" t="s">
        <v>52</v>
      </c>
      <c r="D13" s="69"/>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1"/>
      <c r="IA13" s="22">
        <v>1</v>
      </c>
      <c r="IB13" s="22" t="s">
        <v>89</v>
      </c>
      <c r="IC13" s="22" t="s">
        <v>52</v>
      </c>
      <c r="IE13" s="23"/>
      <c r="IF13" s="23" t="s">
        <v>39</v>
      </c>
      <c r="IG13" s="23" t="s">
        <v>35</v>
      </c>
      <c r="IH13" s="23">
        <v>123.223</v>
      </c>
      <c r="II13" s="23" t="s">
        <v>36</v>
      </c>
    </row>
    <row r="14" spans="1:243" s="22" customFormat="1" ht="28.5">
      <c r="A14" s="58">
        <v>1.01</v>
      </c>
      <c r="B14" s="62" t="s">
        <v>72</v>
      </c>
      <c r="C14" s="39" t="s">
        <v>53</v>
      </c>
      <c r="D14" s="63">
        <v>30</v>
      </c>
      <c r="E14" s="63" t="s">
        <v>36</v>
      </c>
      <c r="F14" s="64">
        <v>24650</v>
      </c>
      <c r="G14" s="40"/>
      <c r="H14" s="24"/>
      <c r="I14" s="47" t="s">
        <v>37</v>
      </c>
      <c r="J14" s="48">
        <f>IF(I14="Less(-)",-1,1)</f>
        <v>1</v>
      </c>
      <c r="K14" s="24" t="s">
        <v>38</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2"/>
      <c r="BA14" s="42">
        <f>ROUND(total_amount_ba($B$2,$D$2,D14,F14,J14,K14,M14),0)</f>
        <v>739500</v>
      </c>
      <c r="BB14" s="53">
        <f>BA14+SUM(N14:AZ14)</f>
        <v>739500</v>
      </c>
      <c r="BC14" s="50" t="str">
        <f>SpellNumber(L14,BB14)</f>
        <v>INR  Seven Lakh Thirty Nine Thousand Five Hundred    Only</v>
      </c>
      <c r="IA14" s="22">
        <v>1.01</v>
      </c>
      <c r="IB14" s="22" t="s">
        <v>72</v>
      </c>
      <c r="IC14" s="22" t="s">
        <v>53</v>
      </c>
      <c r="ID14" s="22">
        <v>30</v>
      </c>
      <c r="IE14" s="23" t="s">
        <v>36</v>
      </c>
      <c r="IF14" s="23" t="s">
        <v>40</v>
      </c>
      <c r="IG14" s="23" t="s">
        <v>41</v>
      </c>
      <c r="IH14" s="23">
        <v>213</v>
      </c>
      <c r="II14" s="23" t="s">
        <v>36</v>
      </c>
    </row>
    <row r="15" spans="1:243" s="22" customFormat="1" ht="42.75">
      <c r="A15" s="58">
        <v>1.02</v>
      </c>
      <c r="B15" s="62" t="s">
        <v>73</v>
      </c>
      <c r="C15" s="39" t="s">
        <v>54</v>
      </c>
      <c r="D15" s="63">
        <v>10</v>
      </c>
      <c r="E15" s="63" t="s">
        <v>36</v>
      </c>
      <c r="F15" s="64">
        <v>41815</v>
      </c>
      <c r="G15" s="40"/>
      <c r="H15" s="24"/>
      <c r="I15" s="47" t="s">
        <v>37</v>
      </c>
      <c r="J15" s="48">
        <f aca="true" t="shared" si="0" ref="J15:J29">IF(I15="Less(-)",-1,1)</f>
        <v>1</v>
      </c>
      <c r="K15" s="24" t="s">
        <v>38</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2"/>
      <c r="BA15" s="42">
        <f aca="true" t="shared" si="1" ref="BA15:BA29">ROUND(total_amount_ba($B$2,$D$2,D15,F15,J15,K15,M15),0)</f>
        <v>418150</v>
      </c>
      <c r="BB15" s="53">
        <f aca="true" t="shared" si="2" ref="BB15:BB29">BA15+SUM(N15:AZ15)</f>
        <v>418150</v>
      </c>
      <c r="BC15" s="50" t="str">
        <f aca="true" t="shared" si="3" ref="BC15:BC29">SpellNumber(L15,BB15)</f>
        <v>INR  Four Lakh Eighteen Thousand One Hundred &amp; Fifty  Only</v>
      </c>
      <c r="IA15" s="22">
        <v>1.02</v>
      </c>
      <c r="IB15" s="22" t="s">
        <v>73</v>
      </c>
      <c r="IC15" s="22" t="s">
        <v>54</v>
      </c>
      <c r="ID15" s="22">
        <v>10</v>
      </c>
      <c r="IE15" s="23" t="s">
        <v>36</v>
      </c>
      <c r="IF15" s="23"/>
      <c r="IG15" s="23"/>
      <c r="IH15" s="23"/>
      <c r="II15" s="23"/>
    </row>
    <row r="16" spans="1:243" s="22" customFormat="1" ht="88.5" customHeight="1">
      <c r="A16" s="60">
        <v>1.03</v>
      </c>
      <c r="B16" s="61" t="s">
        <v>74</v>
      </c>
      <c r="C16" s="39" t="s">
        <v>59</v>
      </c>
      <c r="D16" s="69"/>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1"/>
      <c r="IA16" s="22">
        <v>1.03</v>
      </c>
      <c r="IB16" s="59" t="s">
        <v>90</v>
      </c>
      <c r="IC16" s="22" t="s">
        <v>59</v>
      </c>
      <c r="IE16" s="23"/>
      <c r="IF16" s="23"/>
      <c r="IG16" s="23"/>
      <c r="IH16" s="23"/>
      <c r="II16" s="23"/>
    </row>
    <row r="17" spans="1:243" s="22" customFormat="1" ht="28.5">
      <c r="A17" s="60">
        <v>1.04</v>
      </c>
      <c r="B17" s="62" t="s">
        <v>75</v>
      </c>
      <c r="C17" s="39" t="s">
        <v>55</v>
      </c>
      <c r="D17" s="63">
        <v>5</v>
      </c>
      <c r="E17" s="63" t="s">
        <v>36</v>
      </c>
      <c r="F17" s="64">
        <v>29810</v>
      </c>
      <c r="G17" s="40"/>
      <c r="H17" s="24"/>
      <c r="I17" s="47" t="s">
        <v>37</v>
      </c>
      <c r="J17" s="48">
        <f t="shared" si="0"/>
        <v>1</v>
      </c>
      <c r="K17" s="24" t="s">
        <v>38</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2"/>
      <c r="BA17" s="42">
        <f t="shared" si="1"/>
        <v>149050</v>
      </c>
      <c r="BB17" s="53">
        <f t="shared" si="2"/>
        <v>149050</v>
      </c>
      <c r="BC17" s="50" t="str">
        <f t="shared" si="3"/>
        <v>INR  One Lakh Forty Nine Thousand  &amp;Fifty  Only</v>
      </c>
      <c r="IA17" s="22">
        <v>1.04</v>
      </c>
      <c r="IB17" s="22" t="s">
        <v>75</v>
      </c>
      <c r="IC17" s="22" t="s">
        <v>55</v>
      </c>
      <c r="ID17" s="22">
        <v>5</v>
      </c>
      <c r="IE17" s="23" t="s">
        <v>36</v>
      </c>
      <c r="IF17" s="23"/>
      <c r="IG17" s="23"/>
      <c r="IH17" s="23"/>
      <c r="II17" s="23"/>
    </row>
    <row r="18" spans="1:243" s="22" customFormat="1" ht="130.5" customHeight="1">
      <c r="A18" s="58">
        <v>1.05</v>
      </c>
      <c r="B18" s="65" t="s">
        <v>76</v>
      </c>
      <c r="C18" s="39" t="s">
        <v>60</v>
      </c>
      <c r="D18" s="69"/>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1"/>
      <c r="IA18" s="22">
        <v>1.05</v>
      </c>
      <c r="IB18" s="59" t="s">
        <v>91</v>
      </c>
      <c r="IC18" s="22" t="s">
        <v>60</v>
      </c>
      <c r="IE18" s="23"/>
      <c r="IF18" s="23"/>
      <c r="IG18" s="23"/>
      <c r="IH18" s="23"/>
      <c r="II18" s="23"/>
    </row>
    <row r="19" spans="1:243" s="22" customFormat="1" ht="30.75" customHeight="1">
      <c r="A19" s="58">
        <v>1.06</v>
      </c>
      <c r="B19" s="65" t="s">
        <v>77</v>
      </c>
      <c r="C19" s="39" t="s">
        <v>61</v>
      </c>
      <c r="D19" s="63">
        <v>22</v>
      </c>
      <c r="E19" s="63" t="s">
        <v>70</v>
      </c>
      <c r="F19" s="64">
        <v>285</v>
      </c>
      <c r="G19" s="40"/>
      <c r="H19" s="24"/>
      <c r="I19" s="47" t="s">
        <v>37</v>
      </c>
      <c r="J19" s="48">
        <f t="shared" si="0"/>
        <v>1</v>
      </c>
      <c r="K19" s="24" t="s">
        <v>38</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2"/>
      <c r="BA19" s="42">
        <f t="shared" si="1"/>
        <v>6270</v>
      </c>
      <c r="BB19" s="53">
        <f t="shared" si="2"/>
        <v>6270</v>
      </c>
      <c r="BC19" s="50" t="str">
        <f t="shared" si="3"/>
        <v>INR  Six Thousand Two Hundred &amp; Seventy  Only</v>
      </c>
      <c r="IA19" s="22">
        <v>1.06</v>
      </c>
      <c r="IB19" s="22" t="s">
        <v>77</v>
      </c>
      <c r="IC19" s="22" t="s">
        <v>61</v>
      </c>
      <c r="ID19" s="22">
        <v>22</v>
      </c>
      <c r="IE19" s="23" t="s">
        <v>70</v>
      </c>
      <c r="IF19" s="23" t="s">
        <v>34</v>
      </c>
      <c r="IG19" s="23" t="s">
        <v>42</v>
      </c>
      <c r="IH19" s="23">
        <v>10</v>
      </c>
      <c r="II19" s="23" t="s">
        <v>36</v>
      </c>
    </row>
    <row r="20" spans="1:243" s="22" customFormat="1" ht="113.25" customHeight="1">
      <c r="A20" s="60">
        <v>1.07</v>
      </c>
      <c r="B20" s="65" t="s">
        <v>78</v>
      </c>
      <c r="C20" s="39" t="s">
        <v>56</v>
      </c>
      <c r="D20" s="63">
        <v>12</v>
      </c>
      <c r="E20" s="63" t="s">
        <v>36</v>
      </c>
      <c r="F20" s="64">
        <v>980</v>
      </c>
      <c r="G20" s="40"/>
      <c r="H20" s="24"/>
      <c r="I20" s="47" t="s">
        <v>37</v>
      </c>
      <c r="J20" s="48">
        <f t="shared" si="0"/>
        <v>1</v>
      </c>
      <c r="K20" s="24" t="s">
        <v>38</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2"/>
      <c r="BA20" s="42">
        <f t="shared" si="1"/>
        <v>11760</v>
      </c>
      <c r="BB20" s="53">
        <f t="shared" si="2"/>
        <v>11760</v>
      </c>
      <c r="BC20" s="50" t="str">
        <f t="shared" si="3"/>
        <v>INR  Eleven Thousand Seven Hundred &amp; Sixty  Only</v>
      </c>
      <c r="IA20" s="22">
        <v>1.07</v>
      </c>
      <c r="IB20" s="22" t="s">
        <v>92</v>
      </c>
      <c r="IC20" s="22" t="s">
        <v>56</v>
      </c>
      <c r="ID20" s="22">
        <v>12</v>
      </c>
      <c r="IE20" s="23" t="s">
        <v>36</v>
      </c>
      <c r="IF20" s="23" t="s">
        <v>39</v>
      </c>
      <c r="IG20" s="23" t="s">
        <v>35</v>
      </c>
      <c r="IH20" s="23">
        <v>123.223</v>
      </c>
      <c r="II20" s="23" t="s">
        <v>36</v>
      </c>
    </row>
    <row r="21" spans="1:243" s="22" customFormat="1" ht="51">
      <c r="A21" s="60">
        <v>1.08</v>
      </c>
      <c r="B21" s="65" t="s">
        <v>79</v>
      </c>
      <c r="C21" s="39" t="s">
        <v>62</v>
      </c>
      <c r="D21" s="63">
        <v>25</v>
      </c>
      <c r="E21" s="63" t="s">
        <v>88</v>
      </c>
      <c r="F21" s="64">
        <v>160</v>
      </c>
      <c r="G21" s="40"/>
      <c r="H21" s="24"/>
      <c r="I21" s="47" t="s">
        <v>37</v>
      </c>
      <c r="J21" s="48">
        <f t="shared" si="0"/>
        <v>1</v>
      </c>
      <c r="K21" s="24" t="s">
        <v>38</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2"/>
      <c r="BA21" s="42">
        <f t="shared" si="1"/>
        <v>4000</v>
      </c>
      <c r="BB21" s="53">
        <f t="shared" si="2"/>
        <v>4000</v>
      </c>
      <c r="BC21" s="50" t="str">
        <f t="shared" si="3"/>
        <v>INR  Four Thousand    Only</v>
      </c>
      <c r="IA21" s="22">
        <v>1.08</v>
      </c>
      <c r="IB21" s="22" t="s">
        <v>93</v>
      </c>
      <c r="IC21" s="22" t="s">
        <v>62</v>
      </c>
      <c r="ID21" s="22">
        <v>25</v>
      </c>
      <c r="IE21" s="23" t="s">
        <v>88</v>
      </c>
      <c r="IF21" s="23" t="s">
        <v>43</v>
      </c>
      <c r="IG21" s="23" t="s">
        <v>44</v>
      </c>
      <c r="IH21" s="23">
        <v>10</v>
      </c>
      <c r="II21" s="23" t="s">
        <v>36</v>
      </c>
    </row>
    <row r="22" spans="1:243" s="22" customFormat="1" ht="51">
      <c r="A22" s="58">
        <v>1.09</v>
      </c>
      <c r="B22" s="61" t="s">
        <v>80</v>
      </c>
      <c r="C22" s="39" t="s">
        <v>57</v>
      </c>
      <c r="D22" s="69"/>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1"/>
      <c r="IA22" s="22">
        <v>1.09</v>
      </c>
      <c r="IB22" s="22" t="s">
        <v>94</v>
      </c>
      <c r="IC22" s="22" t="s">
        <v>57</v>
      </c>
      <c r="IE22" s="23"/>
      <c r="IF22" s="23"/>
      <c r="IG22" s="23"/>
      <c r="IH22" s="23"/>
      <c r="II22" s="23"/>
    </row>
    <row r="23" spans="1:243" s="22" customFormat="1" ht="28.5">
      <c r="A23" s="58">
        <v>1.1</v>
      </c>
      <c r="B23" s="65" t="s">
        <v>81</v>
      </c>
      <c r="C23" s="39" t="s">
        <v>63</v>
      </c>
      <c r="D23" s="66">
        <v>10</v>
      </c>
      <c r="E23" s="67" t="s">
        <v>36</v>
      </c>
      <c r="F23" s="64">
        <v>136</v>
      </c>
      <c r="G23" s="40"/>
      <c r="H23" s="24"/>
      <c r="I23" s="47" t="s">
        <v>37</v>
      </c>
      <c r="J23" s="48">
        <f t="shared" si="0"/>
        <v>1</v>
      </c>
      <c r="K23" s="24" t="s">
        <v>38</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2"/>
      <c r="BA23" s="42">
        <f t="shared" si="1"/>
        <v>1360</v>
      </c>
      <c r="BB23" s="53">
        <f t="shared" si="2"/>
        <v>1360</v>
      </c>
      <c r="BC23" s="50" t="str">
        <f t="shared" si="3"/>
        <v>INR  One Thousand Three Hundred &amp; Sixty  Only</v>
      </c>
      <c r="IA23" s="22">
        <v>1.1</v>
      </c>
      <c r="IB23" s="22" t="s">
        <v>95</v>
      </c>
      <c r="IC23" s="22" t="s">
        <v>63</v>
      </c>
      <c r="ID23" s="22">
        <v>10</v>
      </c>
      <c r="IE23" s="23" t="s">
        <v>36</v>
      </c>
      <c r="IF23" s="23"/>
      <c r="IG23" s="23"/>
      <c r="IH23" s="23"/>
      <c r="II23" s="23"/>
    </row>
    <row r="24" spans="1:243" s="22" customFormat="1" ht="28.5">
      <c r="A24" s="60">
        <v>1.11</v>
      </c>
      <c r="B24" s="65" t="s">
        <v>82</v>
      </c>
      <c r="C24" s="39" t="s">
        <v>64</v>
      </c>
      <c r="D24" s="66">
        <v>10</v>
      </c>
      <c r="E24" s="67" t="s">
        <v>36</v>
      </c>
      <c r="F24" s="64">
        <v>210</v>
      </c>
      <c r="G24" s="40"/>
      <c r="H24" s="24"/>
      <c r="I24" s="47" t="s">
        <v>37</v>
      </c>
      <c r="J24" s="48">
        <f t="shared" si="0"/>
        <v>1</v>
      </c>
      <c r="K24" s="24" t="s">
        <v>38</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2"/>
      <c r="BA24" s="42">
        <f t="shared" si="1"/>
        <v>2100</v>
      </c>
      <c r="BB24" s="53">
        <f t="shared" si="2"/>
        <v>2100</v>
      </c>
      <c r="BC24" s="50" t="str">
        <f t="shared" si="3"/>
        <v>INR  Two Thousand One Hundred    Only</v>
      </c>
      <c r="IA24" s="22">
        <v>1.11</v>
      </c>
      <c r="IB24" s="22" t="s">
        <v>96</v>
      </c>
      <c r="IC24" s="22" t="s">
        <v>64</v>
      </c>
      <c r="ID24" s="22">
        <v>10</v>
      </c>
      <c r="IE24" s="23" t="s">
        <v>36</v>
      </c>
      <c r="IF24" s="23"/>
      <c r="IG24" s="23"/>
      <c r="IH24" s="23"/>
      <c r="II24" s="23"/>
    </row>
    <row r="25" spans="1:243" s="22" customFormat="1" ht="38.25">
      <c r="A25" s="60">
        <v>1.12</v>
      </c>
      <c r="B25" s="61" t="s">
        <v>83</v>
      </c>
      <c r="C25" s="39" t="s">
        <v>65</v>
      </c>
      <c r="D25" s="69"/>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1"/>
      <c r="IA25" s="22">
        <v>1.12</v>
      </c>
      <c r="IB25" s="22" t="s">
        <v>97</v>
      </c>
      <c r="IC25" s="22" t="s">
        <v>65</v>
      </c>
      <c r="IE25" s="23"/>
      <c r="IF25" s="23"/>
      <c r="IG25" s="23"/>
      <c r="IH25" s="23"/>
      <c r="II25" s="23"/>
    </row>
    <row r="26" spans="1:243" s="22" customFormat="1" ht="15.75">
      <c r="A26" s="58">
        <v>1.13</v>
      </c>
      <c r="B26" s="65" t="s">
        <v>84</v>
      </c>
      <c r="C26" s="39" t="s">
        <v>66</v>
      </c>
      <c r="D26" s="66">
        <v>10</v>
      </c>
      <c r="E26" s="63" t="s">
        <v>70</v>
      </c>
      <c r="F26" s="64">
        <v>40</v>
      </c>
      <c r="G26" s="40"/>
      <c r="H26" s="24"/>
      <c r="I26" s="47" t="s">
        <v>37</v>
      </c>
      <c r="J26" s="48">
        <f t="shared" si="0"/>
        <v>1</v>
      </c>
      <c r="K26" s="24" t="s">
        <v>38</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2"/>
      <c r="BA26" s="42">
        <f t="shared" si="1"/>
        <v>400</v>
      </c>
      <c r="BB26" s="53">
        <f t="shared" si="2"/>
        <v>400</v>
      </c>
      <c r="BC26" s="50" t="str">
        <f t="shared" si="3"/>
        <v>INR  Four Hundred    Only</v>
      </c>
      <c r="IA26" s="22">
        <v>1.13</v>
      </c>
      <c r="IB26" s="22" t="s">
        <v>84</v>
      </c>
      <c r="IC26" s="22" t="s">
        <v>66</v>
      </c>
      <c r="ID26" s="22">
        <v>10</v>
      </c>
      <c r="IE26" s="23" t="s">
        <v>70</v>
      </c>
      <c r="IF26" s="23"/>
      <c r="IG26" s="23"/>
      <c r="IH26" s="23"/>
      <c r="II26" s="23"/>
    </row>
    <row r="27" spans="1:243" s="22" customFormat="1" ht="55.5" customHeight="1">
      <c r="A27" s="58">
        <v>1.14</v>
      </c>
      <c r="B27" s="68" t="s">
        <v>85</v>
      </c>
      <c r="C27" s="39" t="s">
        <v>67</v>
      </c>
      <c r="D27" s="6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1"/>
      <c r="IA27" s="22">
        <v>1.14</v>
      </c>
      <c r="IB27" s="22" t="s">
        <v>98</v>
      </c>
      <c r="IC27" s="22" t="s">
        <v>67</v>
      </c>
      <c r="IE27" s="23"/>
      <c r="IF27" s="23"/>
      <c r="IG27" s="23"/>
      <c r="IH27" s="23"/>
      <c r="II27" s="23"/>
    </row>
    <row r="28" spans="1:243" s="22" customFormat="1" ht="28.5">
      <c r="A28" s="60">
        <v>1.15</v>
      </c>
      <c r="B28" s="65" t="s">
        <v>86</v>
      </c>
      <c r="C28" s="39" t="s">
        <v>68</v>
      </c>
      <c r="D28" s="66">
        <v>10</v>
      </c>
      <c r="E28" s="63" t="s">
        <v>70</v>
      </c>
      <c r="F28" s="64">
        <v>75</v>
      </c>
      <c r="G28" s="40"/>
      <c r="H28" s="24"/>
      <c r="I28" s="47" t="s">
        <v>37</v>
      </c>
      <c r="J28" s="48">
        <f t="shared" si="0"/>
        <v>1</v>
      </c>
      <c r="K28" s="24" t="s">
        <v>38</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2"/>
      <c r="BA28" s="42">
        <f t="shared" si="1"/>
        <v>750</v>
      </c>
      <c r="BB28" s="53">
        <f t="shared" si="2"/>
        <v>750</v>
      </c>
      <c r="BC28" s="50" t="str">
        <f t="shared" si="3"/>
        <v>INR  Seven Hundred &amp; Fifty  Only</v>
      </c>
      <c r="IA28" s="22">
        <v>1.15</v>
      </c>
      <c r="IB28" s="22" t="s">
        <v>99</v>
      </c>
      <c r="IC28" s="22" t="s">
        <v>68</v>
      </c>
      <c r="ID28" s="22">
        <v>10</v>
      </c>
      <c r="IE28" s="23" t="s">
        <v>70</v>
      </c>
      <c r="IF28" s="23"/>
      <c r="IG28" s="23"/>
      <c r="IH28" s="23"/>
      <c r="II28" s="23"/>
    </row>
    <row r="29" spans="1:243" s="22" customFormat="1" ht="28.5">
      <c r="A29" s="60">
        <v>1.16</v>
      </c>
      <c r="B29" s="65" t="s">
        <v>87</v>
      </c>
      <c r="C29" s="39" t="s">
        <v>69</v>
      </c>
      <c r="D29" s="66">
        <v>10</v>
      </c>
      <c r="E29" s="63" t="s">
        <v>70</v>
      </c>
      <c r="F29" s="64">
        <v>38</v>
      </c>
      <c r="G29" s="40"/>
      <c r="H29" s="24"/>
      <c r="I29" s="47" t="s">
        <v>37</v>
      </c>
      <c r="J29" s="48">
        <f t="shared" si="0"/>
        <v>1</v>
      </c>
      <c r="K29" s="24" t="s">
        <v>38</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2"/>
      <c r="BA29" s="42">
        <f t="shared" si="1"/>
        <v>380</v>
      </c>
      <c r="BB29" s="53">
        <f t="shared" si="2"/>
        <v>380</v>
      </c>
      <c r="BC29" s="50" t="str">
        <f t="shared" si="3"/>
        <v>INR  Three Hundred &amp; Eighty  Only</v>
      </c>
      <c r="IA29" s="22">
        <v>1.16</v>
      </c>
      <c r="IB29" s="22" t="s">
        <v>100</v>
      </c>
      <c r="IC29" s="22" t="s">
        <v>69</v>
      </c>
      <c r="ID29" s="22">
        <v>10</v>
      </c>
      <c r="IE29" s="23" t="s">
        <v>70</v>
      </c>
      <c r="IF29" s="23"/>
      <c r="IG29" s="23"/>
      <c r="IH29" s="23"/>
      <c r="II29" s="23"/>
    </row>
    <row r="30" spans="1:55" ht="42.75">
      <c r="A30" s="25" t="s">
        <v>45</v>
      </c>
      <c r="B30" s="26"/>
      <c r="C30" s="27"/>
      <c r="D30" s="43"/>
      <c r="E30" s="43"/>
      <c r="F30" s="43"/>
      <c r="G30" s="43"/>
      <c r="H30" s="54"/>
      <c r="I30" s="54"/>
      <c r="J30" s="54"/>
      <c r="K30" s="54"/>
      <c r="L30" s="55"/>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56">
        <f>SUM(BA13:BA29)</f>
        <v>1333720</v>
      </c>
      <c r="BB30" s="57">
        <f>SUM(BB13:BB29)</f>
        <v>1333720</v>
      </c>
      <c r="BC30" s="50" t="str">
        <f>SpellNumber(L30,BB30)</f>
        <v>  Thirteen Lakh Thirty Three Thousand Seven Hundred &amp; Twenty  Only</v>
      </c>
    </row>
    <row r="31" spans="1:55" ht="36.75" customHeight="1">
      <c r="A31" s="26" t="s">
        <v>46</v>
      </c>
      <c r="B31" s="28"/>
      <c r="C31" s="29"/>
      <c r="D31" s="30"/>
      <c r="E31" s="44" t="s">
        <v>51</v>
      </c>
      <c r="F31" s="45"/>
      <c r="G31" s="31"/>
      <c r="H31" s="32"/>
      <c r="I31" s="32"/>
      <c r="J31" s="32"/>
      <c r="K31" s="33"/>
      <c r="L31" s="34"/>
      <c r="M31" s="35"/>
      <c r="N31" s="36"/>
      <c r="O31" s="22"/>
      <c r="P31" s="22"/>
      <c r="Q31" s="22"/>
      <c r="R31" s="22"/>
      <c r="S31" s="22"/>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7">
        <f>IF(ISBLANK(F31),0,IF(E31="Excess (+)",ROUND(BA30+(BA30*F31),2),IF(E31="Less (-)",ROUND(BA30+(BA30*F31*(-1)),2),IF(E31="At Par",BA30,0))))</f>
        <v>0</v>
      </c>
      <c r="BB31" s="38">
        <f>ROUND(BA31,0)</f>
        <v>0</v>
      </c>
      <c r="BC31" s="21" t="str">
        <f>SpellNumber($E$2,BB31)</f>
        <v>INR Zero Only</v>
      </c>
    </row>
    <row r="32" spans="1:55" ht="33.75" customHeight="1">
      <c r="A32" s="25" t="s">
        <v>47</v>
      </c>
      <c r="B32" s="25"/>
      <c r="C32" s="72" t="str">
        <f>SpellNumber($E$2,BB31)</f>
        <v>INR Zero Only</v>
      </c>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5" ht="15"/>
    <row r="546" ht="15"/>
    <row r="547" ht="15"/>
    <row r="548" ht="15"/>
    <row r="549" ht="15"/>
    <row r="550" ht="15"/>
    <row r="551" ht="15"/>
    <row r="553" ht="15"/>
    <row r="554" ht="15"/>
    <row r="555" ht="15"/>
    <row r="556" ht="15"/>
    <row r="557" ht="15"/>
    <row r="558" ht="15"/>
    <row r="559" ht="15"/>
    <row r="561" ht="15"/>
    <row r="563" ht="15"/>
    <row r="565" ht="15"/>
    <row r="566" ht="15"/>
    <row r="567" ht="15"/>
    <row r="568" ht="15"/>
    <row r="569" ht="15"/>
    <row r="570" ht="15"/>
    <row r="571" ht="15"/>
    <row r="572" ht="15"/>
    <row r="573" ht="15"/>
    <row r="574" ht="15"/>
    <row r="576" ht="15"/>
    <row r="577" ht="15"/>
    <row r="578" ht="15"/>
    <row r="579" ht="15"/>
    <row r="580" ht="15"/>
    <row r="581" ht="15"/>
    <row r="582" ht="15"/>
    <row r="584" ht="15"/>
    <row r="585" ht="15"/>
    <row r="586" ht="15"/>
    <row r="588" ht="15"/>
    <row r="589" ht="15"/>
    <row r="590" ht="15"/>
    <row r="591" ht="15"/>
  </sheetData>
  <sheetProtection password="D850" sheet="1"/>
  <autoFilter ref="A11:BC32"/>
  <mergeCells count="14">
    <mergeCell ref="A1:L1"/>
    <mergeCell ref="A4:BC4"/>
    <mergeCell ref="A5:BC5"/>
    <mergeCell ref="A6:BC6"/>
    <mergeCell ref="A7:BC7"/>
    <mergeCell ref="D13:BC13"/>
    <mergeCell ref="D18:BC18"/>
    <mergeCell ref="D22:BC22"/>
    <mergeCell ref="D27:BC27"/>
    <mergeCell ref="D25:BC25"/>
    <mergeCell ref="C32:BC32"/>
    <mergeCell ref="B8:BC8"/>
    <mergeCell ref="A9:BC9"/>
    <mergeCell ref="D16:BC16"/>
  </mergeCells>
  <dataValidations count="18">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1">
      <formula1>IF(E31="Select",-1,IF(E31="At Par",0,0))</formula1>
      <formula2>IF(E31="Select",-1,IF(E31="At Par",0,0.99))</formula2>
    </dataValidation>
    <dataValidation type="list" allowBlank="1" showErrorMessage="1" sqref="E3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1">
      <formula1>0</formula1>
      <formula2>99.9</formula2>
    </dataValidation>
    <dataValidation type="list" allowBlank="1" showErrorMessage="1" sqref="K14:K15 D16 K17 D18 K19:K21 D22 D13 K28:K29 D27 K23:K24 K26 D2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5 G17:H17 G19:H21 G28:H29 G23:H24 G26:H26">
      <formula1>0</formula1>
      <formula2>999999999999999</formula2>
    </dataValidation>
    <dataValidation allowBlank="1" showInputMessage="1" showErrorMessage="1" promptTitle="Addition / Deduction" prompt="Please Choose the correct One" sqref="J14:J15 J17 J19:J21 J28:J29 J23:J24 J26">
      <formula1>0</formula1>
      <formula2>0</formula2>
    </dataValidation>
    <dataValidation type="list" showErrorMessage="1" sqref="I14:I15 I17 I19:I21 I28:I29 I23:I24 I2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5 N17:O17 N19:O21 N28:O29 N23:O24 N26: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5 R17 R19:R21 R28:R29 R23:R24 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5 Q17 Q19:Q21 Q28:Q29 Q23:Q24 Q2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5 M17 M19:M21 M28:M29 M23:M24 M26">
      <formula1>0</formula1>
      <formula2>999999999999999</formula2>
    </dataValidation>
    <dataValidation type="decimal" allowBlank="1" showInputMessage="1" showErrorMessage="1" promptTitle="Quantity" prompt="Please enter the Quantity for this item. " errorTitle="Invalid Entry" error="Only Numeric Values are allowed. " sqref="F14:F15 F17 F19:F21">
      <formula1>0</formula1>
      <formula2>999999999999999</formula2>
    </dataValidation>
    <dataValidation type="decimal" allowBlank="1" showInputMessage="1" showErrorMessage="1" errorTitle="Invalid Entry" error="Only Numeric Values are allowed. " sqref="A14:A15 A18:A19 A22:A23 A26:A27">
      <formula1>0</formula1>
      <formula2>999999999999999</formula2>
    </dataValidation>
    <dataValidation allowBlank="1" showInputMessage="1" showErrorMessage="1" promptTitle="Itemcode/Make" prompt="Please enter text" sqref="C13:C29">
      <formula1>0</formula1>
      <formula2>0</formula2>
    </dataValidation>
    <dataValidation type="list" allowBlank="1" showInputMessage="1" showErrorMessage="1" sqref="L21 L22 L23 L24 L25 L26 L27 L13 L14 L15 L16 L17 L18 L19 L20 L29 L28">
      <formula1>"INR"</formula1>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2023-06-05T11:22:32Z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