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'BoQ1'!$A$11:$BC$88</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'BoQ1'!$A$1:$BC$88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<sst xmlns="http://schemas.openxmlformats.org/spreadsheetml/2006/main" count="652" uniqueCount="230">
  <si>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</si>
  <si>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</si>
  <si>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</si>
  <si>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</si>
  <si>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</si>
  <si>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</si>
  <si>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</si>
  <si>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</si>
  <si>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</si>
  <si>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</si>
  <si>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</si>
  <si>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</si>
  <si>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</si>
  <si>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</si>
  <si>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</si>
  <si>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</si>
  <si>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</si>
  <si>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</si>
  <si>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</si>
  <si>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</si>
  <si>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</si>
  <si>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</si>
  <si>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</si>
  <si>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</si>
  <si>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</si>
  <si>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</si>
  <si>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</si>
  <si>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</si>
  <si>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</si>
  <si>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</si>
  <si>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</si>
  <si>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</si>
  <si>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</si>
  <si>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</si>
  <si>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</si>
  <si>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</si>
  <si>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</si>
  <si>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</si>
  <si>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</si>
  <si>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</si>
  <si>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</si>
  <si>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</si>
  <si>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</si>
  <si>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</si>
  <si>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</si>
  <si>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</si>
  <si>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</si>
  <si>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</si>
  <si>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</si>
  <si>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</si>
  <si>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</si>
  <si>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</si>
  <si>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</si>
  <si>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</si>
  <si>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</si>
  <si>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</si>
  <si>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</si>
  <si>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</si>
  <si>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</si>
  <si>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</si>
  <si>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</si>
  <si>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</si>
  <si>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</si>
  <si>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</si>
  <si>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</si>
  <si>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</si>
  <si>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</si>
  <si>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</si>
  <si>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</si>
  <si>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</si>
  <si>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</si>
  <si>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item no.17</t>
  </si>
  <si>
    <t>item no.19</t>
  </si>
  <si>
    <t>Nos.</t>
  </si>
  <si>
    <t>Component</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</si>
  <si>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</si>
  <si>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</si>
  <si>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</si>
  <si>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</si>
  <si>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</si>
  <si>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</si>
  <si>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</si>
  <si>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</si>
  <si>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</si>
  <si>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</si>
  <si>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</si>
  <si>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</si>
  <si>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</si>
  <si>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</si>
  <si>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</si>
  <si>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</si>
  <si>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</si>
  <si>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</si>
  <si>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</si>
  <si>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</si>
  <si>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</si>
  <si>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</si>
  <si>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</si>
  <si>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</si>
  <si>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</si>
  <si>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</si>
  <si>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</si>
  <si>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</si>
  <si>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</si>
  <si>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32 mm</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</si>
  <si>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</si>
  <si>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</si>
  <si>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</si>
  <si>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</si>
  <si>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</si>
  <si>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</si>
  <si>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</si>
  <si>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</si>
  <si>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</si>
  <si>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</si>
  <si>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</si>
  <si>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</si>
  <si>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</si>
  <si>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</si>
  <si>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</si>
  <si>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</si>
  <si>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</si>
  <si>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</si>
  <si>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</si>
  <si>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</si>
  <si>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</si>
  <si>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</si>
  <si>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</si>
  <si>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</si>
  <si>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</si>
  <si>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</si>
  <si>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</si>
  <si>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Tender Inviting Authority: DOIP, IIT, Kanpur</t>
  </si>
  <si>
    <t>25 mm</t>
  </si>
  <si>
    <t>50 mm</t>
  </si>
  <si>
    <t>Mtr</t>
  </si>
  <si>
    <t>Supplying and fixing of butterfly valves, cast iron body with SS disc. Size 200 mm to 400 mm gear type and below 200 mm hand lever operated including insulation, nut, bolt, flanges, gasket duly painted with synthetic enamel paint as per specification complete as reqd. Make Advance  SKG or its equivalent.</t>
  </si>
  <si>
    <t>400mm</t>
  </si>
  <si>
    <t>200 mm</t>
  </si>
  <si>
    <t>40 mm</t>
  </si>
  <si>
    <t>Supplying and fixing of Non-Return Valves (NRV), cast iron body with SG iron disc. Size 200 mm to 400 mm gear type and below 200 mm hand lever operated including insulation, nut, bolt, flanges, gasket duly painted with synthetic enamel paint as per specification complete as reqd. make Honeywell or its equivalent.</t>
  </si>
  <si>
    <t>250 mm</t>
  </si>
  <si>
    <t>Supplying &amp; laying , testing &amp; commissioning mild steel ' C ' class pipe of size as mentioned below on exposed surface / underground with fabrication of bends, tees, reducers, ( brick masonry block &amp; wooden support for underground / MS angle- clamp &amp; wooden support for exposed surface ) alongwith priming coat of steel primer as per standard specification</t>
  </si>
  <si>
    <t xml:space="preserve">SITC of brass ball valves of following size ISI marked with socket, nipple and necessary supports complete as required. </t>
  </si>
  <si>
    <t>Supply and fixing of temperature sensor with Pluggable  connectors including programming required for trane make chiller of capacity 400 TR.</t>
  </si>
  <si>
    <t>Supply &amp; fixing of vertical type gear box for induced draft cooling tower (Mihir Make and Model-SBC-195/2.88/350-42) of capacity 450 TR and motor rating 20 H.p, including dismantling of existing gear box and fixing new one with all accessories.</t>
  </si>
  <si>
    <t>Providing and fixing Chlorinated Polyvinyl Chloride (CPVC) pipes,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t>
  </si>
  <si>
    <t>40 mm nominal outer dia Pipes</t>
  </si>
  <si>
    <t>Providing and placing  (at all floor levels) polyethylene water storage tank, IS : 12701 marked, with cover and suitable locking arrangement and making necessary holes for inlet, outlet and overflow pipes but without fittings and the base support for tank.</t>
  </si>
  <si>
    <t>500 ltr</t>
  </si>
  <si>
    <r>
      <t xml:space="preserve">Providing and fixing rectangular high density polyethylene water storage </t>
    </r>
    <r>
      <rPr>
        <sz val="11"/>
        <rFont val="Calibri"/>
        <family val="2"/>
      </rPr>
      <t xml:space="preserve">tank with cover, conforming to ISI : 12701, colour of opaque hite or as approved by Engineer-in-charge. The rate includes making necessary holes for inlet, outlet &amp; over flow pipes. The base support i/c fittings &amp; fixtures for tank shall be paid separately.
</t>
    </r>
  </si>
  <si>
    <t>200 ltr</t>
  </si>
  <si>
    <t>SITC of open well submersible type  pump of capacity 1 HP, Complete with connection header and Bypass arrangement and electrical starter panel. Make :Lubi/Shakti/Kirlosker/Crompton/Grundfoss.</t>
  </si>
  <si>
    <t>Supplying and fixing of MS Nipple/Socket of size of following size length etc. complete as reqd.</t>
  </si>
  <si>
    <t>Size 25 mm up to 2" length</t>
  </si>
  <si>
    <t>Size 32 mm up to 2" length</t>
  </si>
  <si>
    <t>Set</t>
  </si>
  <si>
    <t>Ltr</t>
  </si>
  <si>
    <t>set</t>
  </si>
  <si>
    <t>5500 cfm6 Rows,  static pressure 50/55 mm wg, FM AHU</t>
  </si>
  <si>
    <r>
      <t xml:space="preserve">SITC  of  </t>
    </r>
    <r>
      <rPr>
        <b/>
        <sz val="10"/>
        <color indexed="8"/>
        <rFont val="Calibri"/>
        <family val="2"/>
      </rPr>
      <t>Variable frequency drive(VFD)</t>
    </r>
    <r>
      <rPr>
        <sz val="10"/>
        <color indexed="8"/>
        <rFont val="Calibri"/>
        <family val="2"/>
      </rPr>
      <t xml:space="preserve"> of model no.</t>
    </r>
    <r>
      <rPr>
        <b/>
        <sz val="10"/>
        <color indexed="8"/>
        <rFont val="Calibri"/>
        <family val="2"/>
      </rPr>
      <t>FC-102</t>
    </r>
    <r>
      <rPr>
        <sz val="10"/>
        <color indexed="8"/>
        <rFont val="Calibri"/>
        <family val="2"/>
      </rPr>
      <t>/ Equivalent, with IP20, H2 RFI filter of make Danfoss/equivalent &amp; Resistive Temperature Device (RTD) Make- Omricon/ equivalent along with necessary Control/communication wiring in  flexible conduit in suitable wooden board along with necessary, insulated metal cover as req. etc in with following specifications complete as required</t>
    </r>
  </si>
  <si>
    <t>3.75 Kw/Higher</t>
  </si>
  <si>
    <r>
      <t xml:space="preserve">Supply,  installation, balancing and commissioning of  fabricated at site  GSS  sheet metal rectangular/round  </t>
    </r>
    <r>
      <rPr>
        <b/>
        <sz val="10"/>
        <color indexed="8"/>
        <rFont val="Calibri"/>
        <family val="2"/>
      </rPr>
      <t>ducting</t>
    </r>
    <r>
      <rPr>
        <sz val="10"/>
        <color indexed="8"/>
        <rFont val="Calibri"/>
        <family val="2"/>
      </rPr>
      <t xml:space="preserve"> complete with neoprene rubber gaskets, elbows, splitter dampers, vanes, hangers, supports etc. as per approved drawings and specifications of following sheet thickness complete as required. </t>
    </r>
  </si>
  <si>
    <t>0.80 mm (22 G) thick</t>
  </si>
  <si>
    <t>0.63 mm (24 G) thick</t>
  </si>
  <si>
    <r>
      <t xml:space="preserve">Supply, installation, testing and commissioning of </t>
    </r>
    <r>
      <rPr>
        <b/>
        <sz val="10"/>
        <color indexed="8"/>
        <rFont val="Calibri"/>
        <family val="2"/>
      </rPr>
      <t>GI volume control duct damper</t>
    </r>
    <r>
      <rPr>
        <sz val="10"/>
        <color indexed="8"/>
        <rFont val="Calibri"/>
        <family val="2"/>
      </rPr>
      <t xml:space="preserve"> complete with neoprene rubber gaskets, nuts, bolts, screws linkages, flanges etc, as per specifications</t>
    </r>
  </si>
  <si>
    <r>
      <t xml:space="preserve">P &amp; F of fire retardant </t>
    </r>
    <r>
      <rPr>
        <b/>
        <sz val="10"/>
        <color indexed="8"/>
        <rFont val="Calibri"/>
        <family val="2"/>
      </rPr>
      <t>double layer cloth canvass</t>
    </r>
    <r>
      <rPr>
        <sz val="10"/>
        <color indexed="8"/>
        <rFont val="Calibri"/>
        <family val="2"/>
      </rPr>
      <t xml:space="preserve"> made (up to 300 mm vide) with heavy clothes and suitable frame with G.I washer, nuts &amp; bolts in suitable size. i/c Zip as req.  And jointing both sides with suitable gaskets complete as reqd.</t>
    </r>
  </si>
  <si>
    <r>
      <t xml:space="preserve">P &amp; F of thermal insulation  with aluminium foil faced  </t>
    </r>
    <r>
      <rPr>
        <b/>
        <sz val="10"/>
        <color indexed="8"/>
        <rFont val="Calibri"/>
        <family val="2"/>
      </rPr>
      <t>XLPE Class 'O' insulation sheet</t>
    </r>
    <r>
      <rPr>
        <sz val="10"/>
        <color indexed="8"/>
        <rFont val="Calibri"/>
        <family val="2"/>
      </rPr>
      <t xml:space="preserve"> of following thickness  on existing surface of pipe/duct with dendrite/adhesive etc.The joints shall be sealed with 50 mm wide and  self  adhesive  PVC/Aluminium  tape complete as required</t>
    </r>
  </si>
  <si>
    <t>13 mm</t>
  </si>
  <si>
    <r>
      <t xml:space="preserve">P &amp; F of acoustic insulation with </t>
    </r>
    <r>
      <rPr>
        <b/>
        <sz val="10"/>
        <color indexed="8"/>
        <rFont val="Calibri"/>
        <family val="2"/>
      </rPr>
      <t>open cell</t>
    </r>
    <r>
      <rPr>
        <sz val="10"/>
        <color indexed="8"/>
        <rFont val="Calibri"/>
        <family val="2"/>
      </rPr>
      <t xml:space="preserve"> Nitrile rubber sheet(</t>
    </r>
    <r>
      <rPr>
        <b/>
        <sz val="10"/>
        <color indexed="8"/>
        <rFont val="Calibri"/>
        <family val="2"/>
      </rPr>
      <t>Accosound</t>
    </r>
    <r>
      <rPr>
        <sz val="10"/>
        <color indexed="8"/>
        <rFont val="Calibri"/>
        <family val="2"/>
      </rPr>
      <t xml:space="preserve">) super silence of following thickness, on existing surface with adhesive i/c nut, bolt washer as req on duct.etc. complete as required. </t>
    </r>
  </si>
  <si>
    <t>10 mm</t>
  </si>
  <si>
    <r>
      <rPr>
        <b/>
        <sz val="10"/>
        <rFont val="Calibri"/>
        <family val="2"/>
      </rPr>
      <t>Cutting &amp; Dismantling</t>
    </r>
    <r>
      <rPr>
        <sz val="10"/>
        <rFont val="Calibri"/>
        <family val="2"/>
      </rPr>
      <t xml:space="preserve"> of </t>
    </r>
    <r>
      <rPr>
        <b/>
        <sz val="10"/>
        <rFont val="Calibri"/>
        <family val="2"/>
      </rPr>
      <t>condenser / chilled water pipe lines</t>
    </r>
    <r>
      <rPr>
        <sz val="10"/>
        <rFont val="Calibri"/>
        <family val="2"/>
      </rPr>
      <t xml:space="preserve"> of following size for drain out the water from supply &amp; return pipe line and making good i/c patching/connection re-filling of water in  pipe line ,testing &amp; commissioning complete as required. </t>
    </r>
  </si>
  <si>
    <t>20 mm to 100 mm</t>
  </si>
  <si>
    <r>
      <rPr>
        <b/>
        <sz val="10"/>
        <rFont val="Calibri"/>
        <family val="2"/>
      </rPr>
      <t>Cutting &amp; dismantling</t>
    </r>
    <r>
      <rPr>
        <sz val="10"/>
        <rFont val="Calibri"/>
        <family val="2"/>
      </rPr>
      <t xml:space="preserve"> of damaged and </t>
    </r>
    <r>
      <rPr>
        <b/>
        <sz val="10"/>
        <rFont val="Calibri"/>
        <family val="2"/>
      </rPr>
      <t>defective insulation</t>
    </r>
    <r>
      <rPr>
        <sz val="10"/>
        <rFont val="Calibri"/>
        <family val="2"/>
      </rPr>
      <t>, removing the thermocole , Nitrile, PUF insulation or cladding from chilled water MS pipe line of size mentioned below  including hessian cloth, wire mesh, sand, cement, plaster, cleaning of pipe and shifting  the waste material outside the premises of I.I.T. K. campus or desired location as reqd.</t>
    </r>
  </si>
  <si>
    <r>
      <rPr>
        <b/>
        <sz val="10"/>
        <rFont val="Calibri"/>
        <family val="2"/>
      </rPr>
      <t>Cutting and dismantling</t>
    </r>
    <r>
      <rPr>
        <sz val="10"/>
        <rFont val="Calibri"/>
        <family val="2"/>
      </rPr>
      <t xml:space="preserve"> of damaged and </t>
    </r>
    <r>
      <rPr>
        <b/>
        <sz val="10"/>
        <rFont val="Calibri"/>
        <family val="2"/>
      </rPr>
      <t>defective MS'C' class pipe</t>
    </r>
    <r>
      <rPr>
        <sz val="10"/>
        <rFont val="Calibri"/>
        <family val="2"/>
      </rPr>
      <t xml:space="preserve"> of size i/c accessories as mentioned below (exposed over the surface/ underground ) i/c shifting the same to sectional store or desired location i/c cartage.</t>
    </r>
  </si>
  <si>
    <r>
      <rPr>
        <b/>
        <sz val="10"/>
        <rFont val="Calibri"/>
        <family val="2"/>
      </rPr>
      <t>Dismantling and removing</t>
    </r>
    <r>
      <rPr>
        <sz val="10"/>
        <rFont val="Calibri"/>
        <family val="2"/>
      </rPr>
      <t xml:space="preserve"> of existing </t>
    </r>
    <r>
      <rPr>
        <b/>
        <sz val="10"/>
        <rFont val="Calibri"/>
        <family val="2"/>
      </rPr>
      <t>old ducts</t>
    </r>
    <r>
      <rPr>
        <sz val="10"/>
        <rFont val="Calibri"/>
        <family val="2"/>
      </rPr>
      <t xml:space="preserve"> of any size, i/c removing of hangers , flanges , damper, diffuser, grill and depositing in the sectional store complete as reqd</t>
    </r>
  </si>
  <si>
    <r>
      <rPr>
        <b/>
        <sz val="10"/>
        <rFont val="Calibri"/>
        <family val="2"/>
      </rPr>
      <t>Dismantling &amp; removing</t>
    </r>
    <r>
      <rPr>
        <sz val="10"/>
        <rFont val="Calibri"/>
        <family val="2"/>
      </rPr>
      <t xml:space="preserve"> of any type </t>
    </r>
    <r>
      <rPr>
        <b/>
        <sz val="10"/>
        <rFont val="Calibri"/>
        <family val="2"/>
      </rPr>
      <t>Air Handling Unit</t>
    </r>
    <r>
      <rPr>
        <sz val="10"/>
        <rFont val="Calibri"/>
        <family val="2"/>
      </rPr>
      <t xml:space="preserve">  (floor / ceiling type) with associated parts and disconnecting from CHW line &amp; ducting  etc. complete as reqd.</t>
    </r>
  </si>
  <si>
    <t>2501 CFM to 6000 CFM</t>
  </si>
  <si>
    <r>
      <t xml:space="preserve">P &amp; F testing and commissioning of </t>
    </r>
    <r>
      <rPr>
        <b/>
        <sz val="10"/>
        <rFont val="Calibri"/>
        <family val="2"/>
      </rPr>
      <t>Butterfly valve</t>
    </r>
    <r>
      <rPr>
        <sz val="10"/>
        <rFont val="Calibri"/>
        <family val="2"/>
      </rPr>
      <t xml:space="preserve"> CI body with </t>
    </r>
    <r>
      <rPr>
        <b/>
        <sz val="10"/>
        <rFont val="Calibri"/>
        <family val="2"/>
      </rPr>
      <t>SS Disc</t>
    </r>
    <r>
      <rPr>
        <sz val="10"/>
        <rFont val="Calibri"/>
        <family val="2"/>
      </rPr>
      <t xml:space="preserve">  Nitrile Rubber Seal &amp; O- Ring PN 16 pressure rating for chilled water with hand lever operated including nut, bolt, flanges, gasket and insulation of valve  as kind of existing pipe etc complete as reqd</t>
    </r>
  </si>
  <si>
    <r>
      <t xml:space="preserve">Supplying, fixing, testing and commissioning of following </t>
    </r>
    <r>
      <rPr>
        <b/>
        <sz val="10"/>
        <color indexed="8"/>
        <rFont val="Calibri"/>
        <family val="2"/>
      </rPr>
      <t>Y - STRAINER</t>
    </r>
    <r>
      <rPr>
        <sz val="10"/>
        <color indexed="8"/>
        <rFont val="Calibri"/>
        <family val="2"/>
      </rPr>
      <t xml:space="preserve"> of Ductile CI Body flanged ends with stainless steel strainer for chilled / hot water circulation including insulation as specified. </t>
    </r>
  </si>
  <si>
    <r>
      <t xml:space="preserve">Providing &amp; fixing of  </t>
    </r>
    <r>
      <rPr>
        <b/>
        <sz val="10"/>
        <rFont val="Calibri"/>
        <family val="2"/>
      </rPr>
      <t>SS ball valve</t>
    </r>
    <r>
      <rPr>
        <sz val="10"/>
        <rFont val="Calibri"/>
        <family val="2"/>
      </rPr>
      <t xml:space="preserve"> of following size  with compatible to proportioning Copper/MS  pipe  i/c all necessary accessories, support /hangers, including old dismantling if any complete as reqd.</t>
    </r>
  </si>
  <si>
    <t>20 mm</t>
  </si>
  <si>
    <r>
      <t xml:space="preserve">Providing &amp; fixing of  </t>
    </r>
    <r>
      <rPr>
        <b/>
        <sz val="10"/>
        <color indexed="8"/>
        <rFont val="Calibri"/>
        <family val="2"/>
      </rPr>
      <t>Brass Air-Vent</t>
    </r>
    <r>
      <rPr>
        <sz val="10"/>
        <color indexed="8"/>
        <rFont val="Calibri"/>
        <family val="2"/>
      </rPr>
      <t xml:space="preserve"> of following size  with compatible Copper/MS  pipe  i/c all necessary accessories &amp; dismantling old if any complete as reqd.</t>
    </r>
  </si>
  <si>
    <r>
      <t xml:space="preserve">Providing and fixing in position the industrial type </t>
    </r>
    <r>
      <rPr>
        <b/>
        <sz val="10"/>
        <rFont val="Calibri"/>
        <family val="2"/>
      </rPr>
      <t>pressure gauges</t>
    </r>
    <r>
      <rPr>
        <sz val="10"/>
        <rFont val="Calibri"/>
        <family val="2"/>
      </rPr>
      <t xml:space="preserve"> with gun metal / brass valve, MS Nipple, socket etc complete as required</t>
    </r>
  </si>
  <si>
    <r>
      <t xml:space="preserve">Providing &amp; fixing in position the mercury in glass industrial type </t>
    </r>
    <r>
      <rPr>
        <b/>
        <sz val="10"/>
        <rFont val="Calibri"/>
        <family val="2"/>
      </rPr>
      <t>thermometers</t>
    </r>
    <r>
      <rPr>
        <sz val="10"/>
        <rFont val="Calibri"/>
        <family val="2"/>
      </rPr>
      <t>.</t>
    </r>
  </si>
  <si>
    <r>
      <t xml:space="preserve">Supplying &amp; fixing </t>
    </r>
    <r>
      <rPr>
        <b/>
        <sz val="10"/>
        <color indexed="8"/>
        <rFont val="Calibri"/>
        <family val="2"/>
      </rPr>
      <t>insulation</t>
    </r>
    <r>
      <rPr>
        <sz val="10"/>
        <color indexed="8"/>
        <rFont val="Calibri"/>
        <family val="2"/>
      </rPr>
      <t xml:space="preserve"> on existing MS 'C' class pipe over exposed surface/underground of following sizes with </t>
    </r>
    <r>
      <rPr>
        <b/>
        <sz val="10"/>
        <color indexed="8"/>
        <rFont val="Calibri"/>
        <family val="2"/>
      </rPr>
      <t>50 mm</t>
    </r>
    <r>
      <rPr>
        <sz val="10"/>
        <color indexed="8"/>
        <rFont val="Calibri"/>
        <family val="2"/>
      </rPr>
      <t xml:space="preserve"> thick up to 150mm pipe  and 75mm thick above 150mm pipe fire retardant </t>
    </r>
    <r>
      <rPr>
        <b/>
        <sz val="10"/>
        <color indexed="8"/>
        <rFont val="Calibri"/>
        <family val="2"/>
      </rPr>
      <t>thermocole</t>
    </r>
    <r>
      <rPr>
        <sz val="10"/>
        <color indexed="8"/>
        <rFont val="Calibri"/>
        <family val="2"/>
      </rPr>
      <t xml:space="preserve"> ( polystyrene) moulded pipe section of density 20 kg/cu.m after a thick coat of cold setting adhesive (CPRX compound) , 500g polythene faced hessian cloth, wire mesh, sand-cement plaster &amp;  painting two or more coat to give even shade after applying one coat of ordinary paint etc complete as required. </t>
    </r>
  </si>
  <si>
    <r>
      <t xml:space="preserve">Providing and fixing </t>
    </r>
    <r>
      <rPr>
        <b/>
        <sz val="10"/>
        <rFont val="Calibri"/>
        <family val="2"/>
      </rPr>
      <t>Chlorinated Polyvinyl Chloride (CPVC) pipes</t>
    </r>
    <r>
      <rPr>
        <sz val="10"/>
        <rFont val="Calibri"/>
        <family val="2"/>
      </rPr>
      <t>,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Charge.(Internal work - Exposed on wall)</t>
    </r>
  </si>
  <si>
    <t>32 mm nominal dia Pipes</t>
  </si>
  <si>
    <t>25 mm nominal dia Pipes</t>
  </si>
  <si>
    <r>
      <t xml:space="preserve">Providing, laying, testing, and commissioning of following size  </t>
    </r>
    <r>
      <rPr>
        <b/>
        <sz val="10"/>
        <color indexed="8"/>
        <rFont val="Calibri"/>
        <family val="2"/>
      </rPr>
      <t>Un-armoured</t>
    </r>
    <r>
      <rPr>
        <sz val="10"/>
        <color indexed="8"/>
        <rFont val="Calibri"/>
        <family val="2"/>
      </rPr>
      <t xml:space="preserve"> XLPE insulated </t>
    </r>
    <r>
      <rPr>
        <b/>
        <sz val="10"/>
        <color indexed="8"/>
        <rFont val="Calibri"/>
        <family val="2"/>
      </rPr>
      <t>Copper conductor power/control cable</t>
    </r>
    <r>
      <rPr>
        <sz val="10"/>
        <color indexed="8"/>
        <rFont val="Calibri"/>
        <family val="2"/>
      </rPr>
      <t xml:space="preserve"> of following size on surface/recessed complete as required.</t>
    </r>
  </si>
  <si>
    <t>4 Core x 4.0 Sqmm, flexible Un-armoured copper cable</t>
  </si>
  <si>
    <r>
      <t xml:space="preserve">Providing, laying, testing, and commissioning of following size  FRLSH PVC insulated </t>
    </r>
    <r>
      <rPr>
        <b/>
        <sz val="10"/>
        <rFont val="Calibri"/>
        <family val="2"/>
      </rPr>
      <t>Copper conductor power/ control single core cable</t>
    </r>
    <r>
      <rPr>
        <sz val="10"/>
        <rFont val="Calibri"/>
        <family val="2"/>
      </rPr>
      <t xml:space="preserve"> of following size on surface/recessed complete as required.</t>
    </r>
  </si>
  <si>
    <t>1 Core x 4.0 Sqmm, flexible PVC insulated copper cable</t>
  </si>
  <si>
    <r>
      <t xml:space="preserve">Supply and installation </t>
    </r>
    <r>
      <rPr>
        <b/>
        <sz val="10"/>
        <rFont val="Calibri"/>
        <family val="2"/>
      </rPr>
      <t xml:space="preserve">UPVC mini trunking (casing-capping) &amp; flexible conduit </t>
    </r>
    <r>
      <rPr>
        <sz val="10"/>
        <rFont val="Calibri"/>
        <family val="2"/>
      </rPr>
      <t>of following size white-system with independent cover- without central part ion etc. as reqd</t>
    </r>
  </si>
  <si>
    <t>Flexi Conduit 20 mm</t>
  </si>
  <si>
    <r>
      <t xml:space="preserve">Supplying and fixing of following sizes of medium class </t>
    </r>
    <r>
      <rPr>
        <b/>
        <sz val="10"/>
        <rFont val="Calibri"/>
        <family val="2"/>
      </rPr>
      <t>PVC conduit</t>
    </r>
    <r>
      <rPr>
        <sz val="10"/>
        <rFont val="Calibri"/>
        <family val="2"/>
      </rPr>
      <t xml:space="preserve"> along with accessories in surface/recess including cutting the wall and making good the same in case of recessed conduit as required.</t>
    </r>
  </si>
  <si>
    <r>
      <t xml:space="preserve">Supplying and fixing </t>
    </r>
    <r>
      <rPr>
        <b/>
        <sz val="10"/>
        <color indexed="8"/>
        <rFont val="Calibri"/>
        <family val="2"/>
      </rPr>
      <t>TP sheet steel enclosure</t>
    </r>
    <r>
      <rPr>
        <sz val="10"/>
        <color indexed="8"/>
        <rFont val="Calibri"/>
        <family val="2"/>
      </rPr>
      <t xml:space="preserve"> on surface/ recess along with 16/25/32amps 415 volts “C” curve </t>
    </r>
    <r>
      <rPr>
        <b/>
        <sz val="10"/>
        <color indexed="8"/>
        <rFont val="Calibri"/>
        <family val="2"/>
      </rPr>
      <t>TP MCB</t>
    </r>
    <r>
      <rPr>
        <sz val="10"/>
        <color indexed="8"/>
        <rFont val="Calibri"/>
        <family val="2"/>
      </rPr>
      <t xml:space="preserve"> complete with connections, testing and commissioning etc. as required.</t>
    </r>
  </si>
  <si>
    <r>
      <t xml:space="preserve">P &amp; F ,testing and commissioning </t>
    </r>
    <r>
      <rPr>
        <b/>
        <sz val="10"/>
        <color indexed="8"/>
        <rFont val="Calibri"/>
        <family val="2"/>
      </rPr>
      <t>Three Phase Starter</t>
    </r>
    <r>
      <rPr>
        <sz val="10"/>
        <color indexed="8"/>
        <rFont val="Calibri"/>
        <family val="2"/>
      </rPr>
      <t xml:space="preserve"> suitable for Motor up to 1.0 -7.5 HP  Amp range 1.5 -9.3 A max, built  in powder coated MS Box enclosure with  Start - Stop push buttons etc complete as required.</t>
    </r>
  </si>
  <si>
    <t>5.0 HP</t>
  </si>
  <si>
    <t>Sq.M</t>
  </si>
  <si>
    <t>Job</t>
  </si>
  <si>
    <t>SITC  of  Variable frequency drive(VFD) of model no.FC-102/ Equivalent, with IP20, H2 RFI filter of make Danfoss/equivalent &amp; Resistive Temperature Device (RTD) Make- Omricon/ equivalent along with necessary Control/communication wiring in  flexible conduit in suitable wooden board along with necessary, insulated metal cover as req. etc in with following specifications complete as required</t>
  </si>
  <si>
    <t xml:space="preserve">Supply,  installation, balancing and commissioning of  fabricated at site  GSS  sheet metal rectangular/round  ducting complete with neoprene rubber gaskets, elbows, splitter dampers, vanes, hangers, supports etc. as per approved drawings and specifications of following sheet thickness complete as required. </t>
  </si>
  <si>
    <t>Supply, installation, testing and commissioning of GI volume control duct damper complete with neoprene rubber gaskets, nuts, bolts, screws linkages, flanges etc, as per specifications</t>
  </si>
  <si>
    <t>P &amp; F of fire retardant double layer cloth canvass made (up to 300 mm vide) with heavy clothes and suitable frame with G.I washer, nuts &amp; bolts in suitable size. i/c Zip as req.  And jointing both sides with suitable gaskets complete as reqd.</t>
  </si>
  <si>
    <t>P &amp; F of thermal insulation  with aluminium foil faced  XLPE Class 'O' insulation sheet of following thickness  on existing surface of pipe/duct with dendrite/adhesive etc.The joints shall be sealed with 50 mm wide and  self  adhesive  PVC/Aluminium  tape complete as required</t>
  </si>
  <si>
    <t xml:space="preserve">P &amp; F of acoustic insulation with open cell Nitrile rubber sheet(Accosound) super silence of following thickness, on existing surface with adhesive i/c nut, bolt washer as req on duct.etc. complete as required. </t>
  </si>
  <si>
    <t xml:space="preserve">Cutting &amp; Dismantling of condenser / chilled water pipe lines of following size for drain out the water from supply &amp; return pipe line and making good i/c patching/connection re-filling of water in  pipe line ,testing &amp; commissioning complete as required. </t>
  </si>
  <si>
    <t>Cutting &amp; dismantling of damaged and defective insulation, removing the thermocole , Nitrile, PUF insulation or cladding from chilled water MS pipe line of size mentioned below  including hessian cloth, wire mesh, sand, cement, plaster, cleaning of pipe and shifting  the waste material outside the premises of I.I.T. K. campus or desired location as reqd.</t>
  </si>
  <si>
    <t>Cutting and dismantling of damaged and defective MS'C' class pipe of size i/c accessories as mentioned below (exposed over the surface/ underground ) i/c shifting the same to sectional store or desired location i/c cartage.</t>
  </si>
  <si>
    <t>Dismantling and removing of existing old ducts of any size, i/c removing of hangers , flanges , damper, diffuser, grill and depositing in the sectional store complete as reqd</t>
  </si>
  <si>
    <t>Dismantling &amp; removing of any type Air Handling Unit  (floor / ceiling type) with associated parts and disconnecting from CHW line &amp; ducting  etc. complete as reqd.</t>
  </si>
  <si>
    <t>P &amp; F testing and commissioning of Butterfly valve CI body with SS Disc  Nitrile Rubber Seal &amp; O- Ring PN 16 pressure rating for chilled water with hand lever operated including nut, bolt, flanges, gasket and insulation of valve  as kind of existing pipe etc complete as reqd</t>
  </si>
  <si>
    <t xml:space="preserve">Supplying, fixing, testing and commissioning of following Y - STRAINER of Ductile CI Body flanged ends with stainless steel strainer for chilled / hot water circulation including insulation as specified. </t>
  </si>
  <si>
    <t>Providing &amp; fixing of  SS ball valve of following size  with compatible to proportioning Copper/MS  pipe  i/c all necessary accessories, support /hangers, including old dismantling if any complete as reqd.</t>
  </si>
  <si>
    <t>Providing &amp; fixing of  Brass Air-Vent of following size  with compatible Copper/MS  pipe  i/c all necessary accessories &amp; dismantling old if any complete as reqd.</t>
  </si>
  <si>
    <t>Providing and fixing in position the industrial type pressure gauges with gun metal / brass valve, MS Nipple, socket etc complete as required</t>
  </si>
  <si>
    <t>Providing &amp; fixing in position the mercury in glass industrial type thermometers.</t>
  </si>
  <si>
    <t xml:space="preserve">Supplying &amp; fixing insulation on existing MS 'C' class pipe over exposed surface/underground of following sizes with 50 mm thick up to 150mm pipe  and 75mm thick above 150mm pipe fire retardant thermocole ( polystyrene) moulded pipe section of density 20 kg/cu.m after a thick coat of cold setting adhesive (CPRX compound) , 500g polythene faced hessian cloth, wire mesh, sand-cement plaster &amp;  painting two or more coat to give even shade after applying one coat of ordinary paint etc complete as required. </t>
  </si>
  <si>
    <t>Providing and fixing Chlorinated Polyvinyl Chloride (CPVC) pipes,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Charge.(Internal work - Exposed on wall)</t>
  </si>
  <si>
    <t>Providing, laying, testing, and commissioning of following size  Un-armoured XLPE insulated Copper conductor power/control cable of following size on surface/recessed complete as required.</t>
  </si>
  <si>
    <t>Providing, laying, testing, and commissioning of following size  FRLSH PVC insulated Copper conductor power/ control single core cable of following size on surface/recessed complete as required.</t>
  </si>
  <si>
    <t>Supply and installation UPVC mini trunking (casing-capping) &amp; flexible conduit of following size white-system with independent cover- without central part ion etc. as reqd</t>
  </si>
  <si>
    <t>Supplying and fixing of following sizes of medium class PVC conduit along with accessories in surface/recess including cutting the wall and making good the same in case of recessed conduit as required.</t>
  </si>
  <si>
    <t>Supplying and fixing TP sheet steel enclosure on surface/ recess along with 16/25/32amps 415 volts “C” curve TP MCB complete with connections, testing and commissioning etc. as required.</t>
  </si>
  <si>
    <t>P &amp; F ,testing and commissioning Three Phase Starter suitable for Motor up to 1.0 -7.5 HP  Amp range 1.5 -9.3 A max, built  in powder coated MS Box enclosure with  Start - Stop push buttons etc complete as required.</t>
  </si>
  <si>
    <t xml:space="preserve">Providing and fixing rectangular high density polyethylene water storage tank with cover, conforming to ISI : 12701, colour of opaque hite or as approved by Engineer-in-charge. The rate includes making necessary holes for inlet, outlet &amp; over flow pipes. The base support i/c fittings &amp; fixtures for tank shall be paid separately.
</t>
  </si>
  <si>
    <t>Name of Work: Repairing and replacement works of  various Air Conditioning works at different locations of IIT Kanpur .</t>
  </si>
  <si>
    <t>NIT No:   EandM/09/06/2023-1</t>
  </si>
  <si>
    <t>SITC of double skin sheet metal construction Vertical/horizontal type floor mounted air  handling units (AHU) of panels consisting of pre plasticized/coated G.I. casing of thickness 0.6 mm outside layer and 0.6 mm inside layer with  46/50 mm  thick  injected PUF  of    density    not   less  than 40Kg/CuM. The  air  handling  units  shall  be  complete with manually supply air aluminium damper, Filter-section with 50 mm thick  boxes type synthetic  fibre washable pre-filter's section (90% down to 10 microns), coil   section  with 6 Rows Deep chilled water cooper coil &amp; aluminium fins construction ,     fan    section   complete  with forward curved   DIDW  centrifugal   fan , V-belts, drive   package, VFD compatible variable speed squirrel cage  induction   TEFC  motor,  IE-3 Motor shall be suitable  for 415±10% volts, 50 Hz, 3 phase AC supply. having limit Switch, LED light i/c control wiring, fire retardant flexible connection, 20 G SS-304 stainless    steel  drain  pan having 13 mm Nitrile insulation and  V.I. pads  all  complete as per specifications. AHUs shall be   selected for a maximum   face velocity of 500 FPM (2.5 MPS), Fan outlet velocity shall not exceed 1910 FPM(10 m/s).</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</si>
</sst>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0000"/>
    <numFmt numFmtId="180" formatCode="0.000000"/>
    <numFmt numFmtId="181" formatCode="0.0000000"/>
  </numFmts>
  <fonts count="6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b/>
      <sz val="14"/>
      <name val="Arial"/>
      <family val="2"/>
    </font>
    <font>
      <sz val="8"/>
      <name val="Calibri"/>
      <family val="2"/>
    </font>
    <font>
      <sz val="11"/>
      <name val="Calibri"/>
      <family val="2"/>
    </font>
    <font>
      <sz val="10"/>
      <color indexed="8"/>
      <name val="Calibri"/>
      <family val="2"/>
    </font>
    <font>
      <sz val="10"/>
      <name val="Calibri"/>
      <family val="2"/>
    </font>
    <font>
      <sz val="10"/>
      <name val="Helv"/>
      <family val="0"/>
    </font>
    <font>
      <b/>
      <sz val="10"/>
      <color indexed="8"/>
      <name val="Calibri"/>
      <family val="2"/>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0"/>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28" fillId="0" borderId="0">
      <alignment/>
      <protection/>
    </xf>
    <xf numFmtId="0" fontId="0" fillId="32" borderId="7" applyNumberFormat="0" applyFont="0" applyAlignment="0" applyProtection="0"/>
    <xf numFmtId="0" fontId="62"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0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12" fillId="0" borderId="11" xfId="67" applyNumberFormat="1" applyFont="1" applyFill="1" applyBorder="1" applyAlignment="1" applyProtection="1">
      <alignment vertical="center" wrapText="1"/>
      <protection locked="0"/>
    </xf>
    <xf numFmtId="2" fontId="19" fillId="0" borderId="13" xfId="59" applyNumberFormat="1" applyFont="1" applyFill="1" applyBorder="1" applyAlignment="1">
      <alignment vertical="top"/>
      <protection/>
    </xf>
    <xf numFmtId="0" fontId="66" fillId="0" borderId="14" xfId="0" applyFont="1" applyFill="1" applyBorder="1" applyAlignment="1">
      <alignment horizontal="right" vertical="top"/>
    </xf>
    <xf numFmtId="10" fontId="18" fillId="33" borderId="11" xfId="67"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14" fillId="0" borderId="16" xfId="59" applyNumberFormat="1" applyFont="1" applyFill="1" applyBorder="1" applyAlignment="1">
      <alignment vertical="top"/>
      <protection/>
    </xf>
    <xf numFmtId="0" fontId="4" fillId="0" borderId="14" xfId="0" applyFont="1" applyFill="1" applyBorder="1" applyAlignment="1">
      <alignment horizontal="center" vertical="top"/>
    </xf>
    <xf numFmtId="0" fontId="7" fillId="0" borderId="0" xfId="56" applyNumberFormat="1" applyFont="1" applyFill="1" applyBorder="1" applyAlignment="1">
      <alignment horizontal="center" vertical="top" wrapText="1"/>
      <protection/>
    </xf>
    <xf numFmtId="0" fontId="7" fillId="0" borderId="14" xfId="56" applyNumberFormat="1" applyFont="1" applyFill="1" applyBorder="1" applyAlignment="1">
      <alignment horizontal="center" vertical="top" wrapText="1"/>
      <protection/>
    </xf>
    <xf numFmtId="0" fontId="23" fillId="0" borderId="14" xfId="56" applyNumberFormat="1" applyFont="1" applyFill="1" applyBorder="1" applyAlignment="1">
      <alignment horizontal="center" vertical="top" wrapText="1"/>
      <protection/>
    </xf>
    <xf numFmtId="0" fontId="4" fillId="0" borderId="0" xfId="56" applyNumberFormat="1" applyFont="1" applyFill="1" applyAlignment="1">
      <alignment vertical="top" wrapText="1"/>
      <protection/>
    </xf>
    <xf numFmtId="0" fontId="7" fillId="0" borderId="13" xfId="59" applyFont="1" applyBorder="1" applyAlignment="1">
      <alignment horizontal="left" vertical="top"/>
      <protection/>
    </xf>
    <xf numFmtId="0" fontId="7" fillId="0" borderId="10" xfId="59" applyFont="1" applyBorder="1" applyAlignment="1">
      <alignment horizontal="left" vertical="top"/>
      <protection/>
    </xf>
    <xf numFmtId="0" fontId="4" fillId="0" borderId="0" xfId="59" applyFont="1" applyAlignment="1">
      <alignment vertical="top"/>
      <protection/>
    </xf>
    <xf numFmtId="0" fontId="14" fillId="0" borderId="17" xfId="59" applyFont="1" applyBorder="1" applyAlignment="1">
      <alignment vertical="top"/>
      <protection/>
    </xf>
    <xf numFmtId="0" fontId="4" fillId="0" borderId="17" xfId="59" applyFont="1" applyBorder="1" applyAlignment="1">
      <alignment vertical="top"/>
      <protection/>
    </xf>
    <xf numFmtId="0" fontId="4" fillId="0" borderId="0" xfId="56" applyFont="1" applyAlignment="1">
      <alignment vertical="top"/>
      <protection/>
    </xf>
    <xf numFmtId="2" fontId="14" fillId="0" borderId="18" xfId="59" applyNumberFormat="1" applyFont="1" applyBorder="1" applyAlignment="1">
      <alignment vertical="top"/>
      <protection/>
    </xf>
    <xf numFmtId="0" fontId="4" fillId="0" borderId="14" xfId="59" applyFont="1" applyBorder="1" applyAlignment="1">
      <alignment vertical="top" wrapText="1"/>
      <protection/>
    </xf>
    <xf numFmtId="0" fontId="7" fillId="0" borderId="19" xfId="59" applyFont="1" applyBorder="1" applyAlignment="1">
      <alignment horizontal="left" vertical="top"/>
      <protection/>
    </xf>
    <xf numFmtId="0" fontId="15" fillId="0" borderId="12" xfId="56" applyFont="1" applyBorder="1" applyAlignment="1">
      <alignment vertical="top"/>
      <protection/>
    </xf>
    <xf numFmtId="0" fontId="17" fillId="33" borderId="11" xfId="59" applyFont="1" applyFill="1" applyBorder="1" applyAlignment="1" applyProtection="1">
      <alignment vertical="center" wrapText="1"/>
      <protection locked="0"/>
    </xf>
    <xf numFmtId="0" fontId="15" fillId="0" borderId="11" xfId="59" applyFont="1" applyBorder="1" applyAlignment="1">
      <alignment vertical="top"/>
      <protection/>
    </xf>
    <xf numFmtId="0" fontId="4" fillId="0" borderId="11" xfId="56" applyFont="1" applyBorder="1" applyAlignment="1">
      <alignment vertical="top"/>
      <protection/>
    </xf>
    <xf numFmtId="0" fontId="12" fillId="0" borderId="11" xfId="59" applyFont="1" applyBorder="1" applyAlignment="1" applyProtection="1">
      <alignment vertical="center" wrapText="1"/>
      <protection locked="0"/>
    </xf>
    <xf numFmtId="0" fontId="16" fillId="0" borderId="11" xfId="59" applyFont="1" applyBorder="1" applyAlignment="1">
      <alignment vertical="center" wrapText="1"/>
      <protection/>
    </xf>
    <xf numFmtId="2" fontId="14" fillId="0" borderId="20" xfId="59" applyNumberFormat="1" applyFont="1" applyBorder="1" applyAlignment="1">
      <alignment horizontal="right" vertical="top"/>
      <protection/>
    </xf>
    <xf numFmtId="0" fontId="4" fillId="0" borderId="13" xfId="59" applyFont="1" applyBorder="1" applyAlignment="1">
      <alignment vertical="top" wrapText="1"/>
      <protection/>
    </xf>
    <xf numFmtId="0" fontId="16" fillId="0" borderId="11" xfId="59" applyFont="1" applyFill="1" applyBorder="1" applyAlignment="1" applyProtection="1">
      <alignment vertical="center" wrapText="1"/>
      <protection locked="0"/>
    </xf>
    <xf numFmtId="2" fontId="7" fillId="0" borderId="14" xfId="56" applyNumberFormat="1" applyFont="1" applyBorder="1" applyAlignment="1" applyProtection="1">
      <alignment horizontal="center" vertical="center"/>
      <protection locked="0"/>
    </xf>
    <xf numFmtId="2" fontId="7" fillId="33" borderId="14" xfId="56" applyNumberFormat="1" applyFont="1" applyFill="1" applyBorder="1" applyAlignment="1" applyProtection="1">
      <alignment horizontal="center" vertical="center"/>
      <protection locked="0"/>
    </xf>
    <xf numFmtId="2" fontId="7" fillId="0" borderId="14" xfId="56" applyNumberFormat="1" applyFont="1" applyBorder="1" applyAlignment="1" applyProtection="1">
      <alignment horizontal="center" vertical="center" wrapText="1"/>
      <protection locked="0"/>
    </xf>
    <xf numFmtId="2" fontId="7" fillId="0" borderId="14" xfId="59" applyNumberFormat="1" applyFont="1" applyBorder="1" applyAlignment="1">
      <alignment horizontal="center" vertical="center"/>
      <protection/>
    </xf>
    <xf numFmtId="2" fontId="7" fillId="0" borderId="14" xfId="58" applyNumberFormat="1" applyFont="1" applyBorder="1" applyAlignment="1">
      <alignment horizontal="right" vertical="top"/>
      <protection/>
    </xf>
    <xf numFmtId="2" fontId="7" fillId="0" borderId="14" xfId="56" applyNumberFormat="1" applyFont="1" applyFill="1" applyBorder="1" applyAlignment="1" applyProtection="1">
      <alignment horizontal="center" vertical="center"/>
      <protection locked="0"/>
    </xf>
    <xf numFmtId="2" fontId="4" fillId="0" borderId="14" xfId="59" applyNumberFormat="1" applyFont="1" applyFill="1" applyBorder="1" applyAlignment="1">
      <alignment horizontal="center" vertical="center"/>
      <protection/>
    </xf>
    <xf numFmtId="2" fontId="4" fillId="0" borderId="14" xfId="56" applyNumberFormat="1" applyFont="1" applyFill="1" applyBorder="1" applyAlignment="1">
      <alignment horizontal="center" vertical="center"/>
      <protection/>
    </xf>
    <xf numFmtId="0" fontId="0" fillId="0" borderId="0" xfId="56">
      <alignment/>
      <protection/>
    </xf>
    <xf numFmtId="0" fontId="2" fillId="0" borderId="0" xfId="56" applyFont="1">
      <alignment/>
      <protection/>
    </xf>
    <xf numFmtId="0" fontId="25" fillId="0" borderId="14" xfId="0" applyFont="1" applyFill="1" applyBorder="1" applyAlignment="1">
      <alignment horizontal="justify" vertical="top" wrapText="1"/>
    </xf>
    <xf numFmtId="0" fontId="7" fillId="0" borderId="21" xfId="59" applyFont="1" applyBorder="1" applyAlignment="1">
      <alignment horizontal="left" vertical="top"/>
      <protection/>
    </xf>
    <xf numFmtId="0" fontId="4" fillId="0" borderId="22" xfId="59" applyFont="1" applyBorder="1" applyAlignment="1">
      <alignment vertical="top"/>
      <protection/>
    </xf>
    <xf numFmtId="0" fontId="4" fillId="0" borderId="23" xfId="59" applyFont="1" applyBorder="1" applyAlignment="1">
      <alignment vertical="top" wrapText="1"/>
      <protection/>
    </xf>
    <xf numFmtId="1" fontId="27" fillId="0" borderId="14" xfId="47" applyNumberFormat="1" applyFont="1" applyFill="1" applyBorder="1" applyAlignment="1" applyProtection="1">
      <alignment horizontal="center" vertical="top"/>
      <protection/>
    </xf>
    <xf numFmtId="0" fontId="27" fillId="0" borderId="14" xfId="47" applyFont="1" applyFill="1" applyBorder="1" applyAlignment="1" applyProtection="1">
      <alignment horizontal="center" vertical="top"/>
      <protection/>
    </xf>
    <xf numFmtId="2" fontId="27" fillId="0" borderId="14" xfId="47" applyNumberFormat="1" applyFont="1" applyFill="1" applyBorder="1" applyAlignment="1" applyProtection="1">
      <alignment horizontal="center" vertical="top"/>
      <protection locked="0"/>
    </xf>
    <xf numFmtId="0" fontId="67" fillId="0" borderId="14" xfId="0" applyFont="1" applyFill="1" applyBorder="1" applyAlignment="1">
      <alignment horizontal="justify" vertical="top"/>
    </xf>
    <xf numFmtId="1" fontId="27" fillId="0" borderId="14" xfId="0" applyNumberFormat="1" applyFont="1" applyFill="1" applyBorder="1" applyAlignment="1">
      <alignment horizontal="center" vertical="top"/>
    </xf>
    <xf numFmtId="0" fontId="67" fillId="0" borderId="14" xfId="0" applyFont="1" applyFill="1" applyBorder="1" applyAlignment="1">
      <alignment horizontal="center" vertical="top"/>
    </xf>
    <xf numFmtId="2" fontId="27" fillId="0" borderId="14" xfId="0" applyNumberFormat="1" applyFont="1" applyFill="1" applyBorder="1" applyAlignment="1" applyProtection="1">
      <alignment horizontal="center" vertical="top"/>
      <protection locked="0"/>
    </xf>
    <xf numFmtId="2" fontId="27" fillId="0" borderId="14" xfId="0" applyNumberFormat="1" applyFont="1" applyFill="1" applyBorder="1" applyAlignment="1">
      <alignment horizontal="center" vertical="top" wrapText="1"/>
    </xf>
    <xf numFmtId="174" fontId="27" fillId="0" borderId="14" xfId="0" applyNumberFormat="1" applyFont="1" applyFill="1" applyBorder="1" applyAlignment="1">
      <alignment horizontal="center" vertical="top"/>
    </xf>
    <xf numFmtId="0" fontId="27" fillId="0" borderId="14" xfId="0" applyFont="1" applyFill="1" applyBorder="1" applyAlignment="1">
      <alignment horizontal="justify" vertical="top"/>
    </xf>
    <xf numFmtId="0" fontId="27" fillId="0" borderId="14" xfId="0" applyFont="1" applyFill="1" applyBorder="1" applyAlignment="1">
      <alignment horizontal="center" vertical="top"/>
    </xf>
    <xf numFmtId="0" fontId="27" fillId="0" borderId="14" xfId="0" applyFont="1" applyFill="1" applyBorder="1" applyAlignment="1">
      <alignment horizontal="justify" vertical="top" wrapText="1"/>
    </xf>
    <xf numFmtId="0" fontId="27" fillId="0" borderId="14" xfId="0" applyFont="1" applyFill="1" applyBorder="1" applyAlignment="1">
      <alignment vertical="top"/>
    </xf>
    <xf numFmtId="0" fontId="27" fillId="0" borderId="14" xfId="0" applyFont="1" applyFill="1" applyBorder="1" applyAlignment="1">
      <alignment vertical="top" wrapText="1"/>
    </xf>
    <xf numFmtId="1" fontId="67" fillId="0" borderId="14" xfId="0" applyNumberFormat="1" applyFont="1" applyFill="1" applyBorder="1" applyAlignment="1">
      <alignment horizontal="center" vertical="top"/>
    </xf>
    <xf numFmtId="1" fontId="27" fillId="0" borderId="14" xfId="0" applyNumberFormat="1" applyFont="1" applyFill="1" applyBorder="1" applyAlignment="1">
      <alignment horizontal="center" vertical="top" wrapText="1"/>
    </xf>
    <xf numFmtId="0" fontId="67" fillId="0" borderId="14" xfId="0" applyFont="1" applyFill="1" applyBorder="1" applyAlignment="1">
      <alignment horizontal="left" vertical="top"/>
    </xf>
    <xf numFmtId="0" fontId="67" fillId="0" borderId="14" xfId="0" applyFont="1" applyFill="1" applyBorder="1" applyAlignment="1">
      <alignment horizontal="left" vertical="top" wrapText="1"/>
    </xf>
    <xf numFmtId="2" fontId="27" fillId="0" borderId="14" xfId="0" applyNumberFormat="1" applyFont="1" applyFill="1" applyBorder="1" applyAlignment="1">
      <alignment horizontal="center" vertical="top"/>
    </xf>
    <xf numFmtId="2" fontId="25" fillId="0" borderId="14" xfId="0" applyNumberFormat="1" applyFont="1" applyFill="1" applyBorder="1" applyAlignment="1">
      <alignment horizontal="center" vertical="top" wrapText="1"/>
    </xf>
    <xf numFmtId="0" fontId="25" fillId="0" borderId="14" xfId="0" applyFont="1" applyFill="1" applyBorder="1" applyAlignment="1">
      <alignment horizontal="center" vertical="top" wrapText="1"/>
    </xf>
    <xf numFmtId="0" fontId="25" fillId="0" borderId="14" xfId="60" applyFont="1" applyFill="1" applyBorder="1" applyAlignment="1">
      <alignment horizontal="justify" vertical="top"/>
      <protection/>
    </xf>
    <xf numFmtId="0" fontId="25" fillId="0" borderId="14" xfId="0" applyFont="1" applyFill="1" applyBorder="1" applyAlignment="1">
      <alignment horizontal="justify" vertical="top"/>
    </xf>
    <xf numFmtId="1" fontId="25" fillId="0" borderId="14" xfId="0" applyNumberFormat="1" applyFont="1" applyFill="1" applyBorder="1" applyAlignment="1">
      <alignment horizontal="center" vertical="top" wrapText="1"/>
    </xf>
    <xf numFmtId="0" fontId="25" fillId="0" borderId="14" xfId="0" applyFont="1" applyFill="1" applyBorder="1" applyAlignment="1">
      <alignment horizontal="center" vertical="top"/>
    </xf>
    <xf numFmtId="2" fontId="25" fillId="0" borderId="14" xfId="0" applyNumberFormat="1" applyFont="1" applyFill="1" applyBorder="1" applyAlignment="1">
      <alignment horizontal="center" vertical="top"/>
    </xf>
    <xf numFmtId="0" fontId="25" fillId="0" borderId="14" xfId="60" applyFont="1" applyFill="1" applyBorder="1" applyAlignment="1">
      <alignment horizontal="center" vertical="top"/>
      <protection/>
    </xf>
    <xf numFmtId="0" fontId="7" fillId="0" borderId="14" xfId="56" applyFont="1" applyFill="1" applyBorder="1" applyAlignment="1">
      <alignment horizontal="center" vertical="top"/>
      <protection/>
    </xf>
    <xf numFmtId="0" fontId="7" fillId="0" borderId="14" xfId="56" applyFont="1" applyBorder="1" applyAlignment="1">
      <alignment horizontal="center" vertical="top"/>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7"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14" fillId="0" borderId="13" xfId="59" applyFont="1" applyBorder="1" applyAlignment="1">
      <alignment horizontal="center" vertical="top" wrapText="1"/>
      <protection/>
    </xf>
    <xf numFmtId="0" fontId="11" fillId="0" borderId="13" xfId="56" applyNumberFormat="1" applyFont="1" applyFill="1" applyBorder="1" applyAlignment="1">
      <alignment horizontal="center" vertical="center" wrapText="1"/>
      <protection/>
    </xf>
    <xf numFmtId="0" fontId="7" fillId="0" borderId="24" xfId="56" applyNumberFormat="1" applyFont="1" applyFill="1" applyBorder="1" applyAlignment="1" applyProtection="1">
      <alignment horizontal="center" vertical="top"/>
      <protection/>
    </xf>
    <xf numFmtId="0" fontId="7" fillId="0" borderId="25" xfId="56" applyNumberFormat="1" applyFont="1" applyFill="1" applyBorder="1" applyAlignment="1" applyProtection="1">
      <alignment horizontal="center" vertical="top"/>
      <protection/>
    </xf>
    <xf numFmtId="0" fontId="7" fillId="0" borderId="26"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_Sheet1"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91"/>
  <sheetViews>
    <sheetView showGridLines="0" zoomScale="75" zoomScaleNormal="75" zoomScalePageLayoutView="0" workbookViewId="0" topLeftCell="A11">
      <selection activeCell="BO16" sqref="BO16"/>
    </sheetView>
  </sheetViews>
  <sheetFormatPr defaultColWidth="9.140625" defaultRowHeight="15"/>
  <cols>
    <col min="1" max="1" width="9.57421875" style="1" customWidth="1"/>
    <col min="2" max="2" width="50.421875" style="1" customWidth="1"/>
    <col min="3" max="3" width="15.140625" style="1" hidden="1" customWidth="1"/>
    <col min="4" max="4" width="10.57421875" style="1" customWidth="1"/>
    <col min="5" max="5" width="9.28125" style="1" customWidth="1"/>
    <col min="6" max="6" width="11.421875" style="1" customWidth="1"/>
    <col min="7" max="13" width="9.140625" style="1" hidden="1" customWidth="1"/>
    <col min="14" max="14" width="9.140625" style="2" hidden="1" customWidth="1"/>
    <col min="15" max="52" width="9.140625" style="1" hidden="1" customWidth="1"/>
    <col min="53" max="53" width="25.8515625" style="1" customWidth="1"/>
    <col min="54" max="54" width="26.7109375" style="1" hidden="1" customWidth="1"/>
    <col min="55" max="55" width="37.140625" style="1" customWidth="1"/>
    <col min="56" max="56" width="14.140625" style="1" customWidth="1"/>
    <col min="57" max="238" width="9.140625" style="1" customWidth="1"/>
    <col min="239" max="243" width="9.140625" style="3" customWidth="1"/>
    <col min="244" max="16384" width="9.140625" style="1" customWidth="1"/>
  </cols>
  <sheetData>
    <row r="1" spans="1:243" s="4" customFormat="1" ht="27" customHeight="1">
      <c r="A1" s="96" t="str">
        <f>B2&amp;" BoQ"</f>
        <v>Percentage BoQ</v>
      </c>
      <c r="B1" s="96"/>
      <c r="C1" s="96"/>
      <c r="D1" s="96"/>
      <c r="E1" s="96"/>
      <c r="F1" s="96"/>
      <c r="G1" s="96"/>
      <c r="H1" s="96"/>
      <c r="I1" s="96"/>
      <c r="J1" s="96"/>
      <c r="K1" s="96"/>
      <c r="L1" s="9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97" t="s">
        <v>132</v>
      </c>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IE4" s="10"/>
      <c r="IF4" s="10"/>
      <c r="IG4" s="10"/>
      <c r="IH4" s="10"/>
      <c r="II4" s="10"/>
    </row>
    <row r="5" spans="1:243" s="9" customFormat="1" ht="38.25" customHeight="1">
      <c r="A5" s="97" t="s">
        <v>227</v>
      </c>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IE5" s="10"/>
      <c r="IF5" s="10"/>
      <c r="IG5" s="10"/>
      <c r="IH5" s="10"/>
      <c r="II5" s="10"/>
    </row>
    <row r="6" spans="1:243" s="9" customFormat="1" ht="30.75" customHeight="1">
      <c r="A6" s="97" t="s">
        <v>228</v>
      </c>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IE6" s="10"/>
      <c r="IF6" s="10"/>
      <c r="IG6" s="10"/>
      <c r="IH6" s="10"/>
      <c r="II6" s="10"/>
    </row>
    <row r="7" spans="1:243" s="9" customFormat="1" ht="29.25" customHeight="1" hidden="1">
      <c r="A7" s="98" t="s">
        <v>7</v>
      </c>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IE7" s="10"/>
      <c r="IF7" s="10"/>
      <c r="IG7" s="10"/>
      <c r="IH7" s="10"/>
      <c r="II7" s="10"/>
    </row>
    <row r="8" spans="1:243" s="12" customFormat="1" ht="58.5" customHeight="1">
      <c r="A8" s="11" t="s">
        <v>50</v>
      </c>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IE8" s="13"/>
      <c r="IF8" s="13"/>
      <c r="IG8" s="13"/>
      <c r="IH8" s="13"/>
      <c r="II8" s="13"/>
    </row>
    <row r="9" spans="1:243" s="14" customFormat="1" ht="61.5" customHeight="1">
      <c r="A9" s="101" t="s">
        <v>8</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60</v>
      </c>
      <c r="BB11" s="20" t="s">
        <v>32</v>
      </c>
      <c r="BC11" s="20" t="s">
        <v>33</v>
      </c>
      <c r="IE11" s="18"/>
      <c r="IF11" s="18"/>
      <c r="IG11" s="18"/>
      <c r="IH11" s="18"/>
      <c r="II11" s="18"/>
    </row>
    <row r="12" spans="1:243" s="17" customFormat="1" ht="15">
      <c r="A12" s="16">
        <v>1</v>
      </c>
      <c r="B12" s="16">
        <v>2</v>
      </c>
      <c r="C12" s="27">
        <v>3</v>
      </c>
      <c r="D12" s="28">
        <v>4</v>
      </c>
      <c r="E12" s="28">
        <v>5</v>
      </c>
      <c r="F12" s="28">
        <v>6</v>
      </c>
      <c r="G12" s="28">
        <v>7</v>
      </c>
      <c r="H12" s="28">
        <v>8</v>
      </c>
      <c r="I12" s="28">
        <v>9</v>
      </c>
      <c r="J12" s="28">
        <v>10</v>
      </c>
      <c r="K12" s="28">
        <v>11</v>
      </c>
      <c r="L12" s="28">
        <v>12</v>
      </c>
      <c r="M12" s="28">
        <v>13</v>
      </c>
      <c r="N12" s="28">
        <v>14</v>
      </c>
      <c r="O12" s="28">
        <v>15</v>
      </c>
      <c r="P12" s="28">
        <v>16</v>
      </c>
      <c r="Q12" s="28">
        <v>17</v>
      </c>
      <c r="R12" s="28">
        <v>18</v>
      </c>
      <c r="S12" s="28">
        <v>19</v>
      </c>
      <c r="T12" s="28">
        <v>20</v>
      </c>
      <c r="U12" s="28">
        <v>21</v>
      </c>
      <c r="V12" s="28">
        <v>22</v>
      </c>
      <c r="W12" s="28">
        <v>23</v>
      </c>
      <c r="X12" s="28">
        <v>24</v>
      </c>
      <c r="Y12" s="28">
        <v>25</v>
      </c>
      <c r="Z12" s="28">
        <v>26</v>
      </c>
      <c r="AA12" s="28">
        <v>27</v>
      </c>
      <c r="AB12" s="28">
        <v>28</v>
      </c>
      <c r="AC12" s="28">
        <v>29</v>
      </c>
      <c r="AD12" s="28">
        <v>30</v>
      </c>
      <c r="AE12" s="28">
        <v>31</v>
      </c>
      <c r="AF12" s="28">
        <v>32</v>
      </c>
      <c r="AG12" s="28">
        <v>33</v>
      </c>
      <c r="AH12" s="28">
        <v>34</v>
      </c>
      <c r="AI12" s="28">
        <v>35</v>
      </c>
      <c r="AJ12" s="28">
        <v>36</v>
      </c>
      <c r="AK12" s="28">
        <v>37</v>
      </c>
      <c r="AL12" s="28">
        <v>38</v>
      </c>
      <c r="AM12" s="28">
        <v>39</v>
      </c>
      <c r="AN12" s="28">
        <v>40</v>
      </c>
      <c r="AO12" s="28">
        <v>41</v>
      </c>
      <c r="AP12" s="28">
        <v>42</v>
      </c>
      <c r="AQ12" s="28">
        <v>43</v>
      </c>
      <c r="AR12" s="28">
        <v>44</v>
      </c>
      <c r="AS12" s="28">
        <v>45</v>
      </c>
      <c r="AT12" s="28">
        <v>46</v>
      </c>
      <c r="AU12" s="28">
        <v>47</v>
      </c>
      <c r="AV12" s="28">
        <v>48</v>
      </c>
      <c r="AW12" s="28">
        <v>49</v>
      </c>
      <c r="AX12" s="28">
        <v>50</v>
      </c>
      <c r="AY12" s="28">
        <v>51</v>
      </c>
      <c r="AZ12" s="28">
        <v>52</v>
      </c>
      <c r="BA12" s="32">
        <v>7</v>
      </c>
      <c r="BB12" s="32">
        <v>54</v>
      </c>
      <c r="BC12" s="32">
        <v>8</v>
      </c>
      <c r="IE12" s="18"/>
      <c r="IF12" s="18"/>
      <c r="IG12" s="18"/>
      <c r="IH12" s="18"/>
      <c r="II12" s="18"/>
    </row>
    <row r="13" spans="1:243" s="17" customFormat="1" ht="18">
      <c r="A13" s="32">
        <v>1</v>
      </c>
      <c r="B13" s="33" t="s">
        <v>74</v>
      </c>
      <c r="C13" s="31"/>
      <c r="D13" s="102"/>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4"/>
      <c r="IA13" s="17">
        <v>1</v>
      </c>
      <c r="IB13" s="17" t="s">
        <v>74</v>
      </c>
      <c r="IE13" s="18"/>
      <c r="IF13" s="18"/>
      <c r="IG13" s="18"/>
      <c r="IH13" s="18"/>
      <c r="II13" s="18"/>
    </row>
    <row r="14" spans="1:243" s="21" customFormat="1" ht="405" customHeight="1">
      <c r="A14" s="30">
        <v>1.01</v>
      </c>
      <c r="B14" s="70" t="s">
        <v>229</v>
      </c>
      <c r="C14" s="25" t="s">
        <v>53</v>
      </c>
      <c r="D14" s="94"/>
      <c r="E14" s="94"/>
      <c r="F14" s="94"/>
      <c r="G14" s="94"/>
      <c r="H14" s="94"/>
      <c r="I14" s="94"/>
      <c r="J14" s="94"/>
      <c r="K14" s="94"/>
      <c r="L14" s="94"/>
      <c r="M14" s="94"/>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IA14" s="21">
        <v>1.01</v>
      </c>
      <c r="IB14" s="21" t="s">
        <v>229</v>
      </c>
      <c r="IC14" s="21" t="s">
        <v>53</v>
      </c>
      <c r="IE14" s="22"/>
      <c r="IF14" s="22" t="s">
        <v>34</v>
      </c>
      <c r="IG14" s="22" t="s">
        <v>35</v>
      </c>
      <c r="IH14" s="22">
        <v>10</v>
      </c>
      <c r="II14" s="22" t="s">
        <v>36</v>
      </c>
    </row>
    <row r="15" spans="1:243" s="21" customFormat="1" ht="28.5">
      <c r="A15" s="30">
        <v>1.02</v>
      </c>
      <c r="B15" s="70" t="s">
        <v>159</v>
      </c>
      <c r="C15" s="25" t="s">
        <v>54</v>
      </c>
      <c r="D15" s="71">
        <v>1</v>
      </c>
      <c r="E15" s="72" t="s">
        <v>37</v>
      </c>
      <c r="F15" s="73">
        <v>301642</v>
      </c>
      <c r="G15" s="58"/>
      <c r="H15" s="58"/>
      <c r="I15" s="59" t="s">
        <v>38</v>
      </c>
      <c r="J15" s="60">
        <f>IF(I15="Less(-)",-1,1)</f>
        <v>1</v>
      </c>
      <c r="K15" s="58" t="s">
        <v>39</v>
      </c>
      <c r="L15" s="58" t="s">
        <v>4</v>
      </c>
      <c r="M15" s="54"/>
      <c r="N15" s="53"/>
      <c r="O15" s="53"/>
      <c r="P15" s="55"/>
      <c r="Q15" s="53"/>
      <c r="R15" s="53"/>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6">
        <f>(total_amount_ba($B$2,$D$2,D15,F15,J15,K15,M15))</f>
        <v>301642</v>
      </c>
      <c r="BB15" s="57">
        <f>BA15+SUM(N15:AZ15)</f>
        <v>301642</v>
      </c>
      <c r="BC15" s="42" t="str">
        <f>SpellNumber(L15,BB15)</f>
        <v>INR  Three Lakh One Thousand Six Hundred &amp; Forty Two  Only</v>
      </c>
      <c r="IA15" s="21">
        <v>1.02</v>
      </c>
      <c r="IB15" s="21" t="s">
        <v>159</v>
      </c>
      <c r="IC15" s="21" t="s">
        <v>54</v>
      </c>
      <c r="ID15" s="21">
        <v>1</v>
      </c>
      <c r="IE15" s="22" t="s">
        <v>37</v>
      </c>
      <c r="IF15" s="22" t="s">
        <v>40</v>
      </c>
      <c r="IG15" s="22" t="s">
        <v>35</v>
      </c>
      <c r="IH15" s="22">
        <v>123.223</v>
      </c>
      <c r="II15" s="22" t="s">
        <v>37</v>
      </c>
    </row>
    <row r="16" spans="1:243" s="21" customFormat="1" ht="114" customHeight="1">
      <c r="A16" s="30">
        <v>1.03</v>
      </c>
      <c r="B16" s="70" t="s">
        <v>160</v>
      </c>
      <c r="C16" s="25" t="s">
        <v>55</v>
      </c>
      <c r="D16" s="94"/>
      <c r="E16" s="94"/>
      <c r="F16" s="94"/>
      <c r="G16" s="94"/>
      <c r="H16" s="94"/>
      <c r="I16" s="94"/>
      <c r="J16" s="94"/>
      <c r="K16" s="94"/>
      <c r="L16" s="94"/>
      <c r="M16" s="94"/>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IA16" s="21">
        <v>1.03</v>
      </c>
      <c r="IB16" s="21" t="s">
        <v>201</v>
      </c>
      <c r="IC16" s="21" t="s">
        <v>55</v>
      </c>
      <c r="IE16" s="22"/>
      <c r="IF16" s="22" t="s">
        <v>41</v>
      </c>
      <c r="IG16" s="22" t="s">
        <v>42</v>
      </c>
      <c r="IH16" s="22">
        <v>213</v>
      </c>
      <c r="II16" s="22" t="s">
        <v>37</v>
      </c>
    </row>
    <row r="17" spans="1:243" s="21" customFormat="1" ht="28.5">
      <c r="A17" s="30">
        <v>1.04</v>
      </c>
      <c r="B17" s="70" t="s">
        <v>161</v>
      </c>
      <c r="C17" s="25" t="s">
        <v>61</v>
      </c>
      <c r="D17" s="71">
        <v>1</v>
      </c>
      <c r="E17" s="72" t="s">
        <v>37</v>
      </c>
      <c r="F17" s="73">
        <v>69405</v>
      </c>
      <c r="G17" s="58"/>
      <c r="H17" s="58"/>
      <c r="I17" s="59" t="s">
        <v>38</v>
      </c>
      <c r="J17" s="60">
        <f aca="true" t="shared" si="0" ref="J17:J61">IF(I17="Less(-)",-1,1)</f>
        <v>1</v>
      </c>
      <c r="K17" s="58" t="s">
        <v>39</v>
      </c>
      <c r="L17" s="58" t="s">
        <v>4</v>
      </c>
      <c r="M17" s="54"/>
      <c r="N17" s="53"/>
      <c r="O17" s="53"/>
      <c r="P17" s="55"/>
      <c r="Q17" s="53"/>
      <c r="R17" s="53"/>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6">
        <f aca="true" t="shared" si="1" ref="BA17:BA61">(total_amount_ba($B$2,$D$2,D17,F17,J17,K17,M17))</f>
        <v>69405</v>
      </c>
      <c r="BB17" s="57">
        <f aca="true" t="shared" si="2" ref="BB17:BB61">BA17+SUM(N17:AZ17)</f>
        <v>69405</v>
      </c>
      <c r="BC17" s="42" t="str">
        <f aca="true" t="shared" si="3" ref="BC17:BC61">SpellNumber(L17,BB17)</f>
        <v>INR  Sixty Nine Thousand Four Hundred &amp; Five  Only</v>
      </c>
      <c r="IA17" s="21">
        <v>1.04</v>
      </c>
      <c r="IB17" s="21" t="s">
        <v>161</v>
      </c>
      <c r="IC17" s="21" t="s">
        <v>61</v>
      </c>
      <c r="ID17" s="21">
        <v>1</v>
      </c>
      <c r="IE17" s="22" t="s">
        <v>37</v>
      </c>
      <c r="IF17" s="22"/>
      <c r="IG17" s="22"/>
      <c r="IH17" s="22"/>
      <c r="II17" s="22"/>
    </row>
    <row r="18" spans="1:243" s="21" customFormat="1" ht="89.25">
      <c r="A18" s="30">
        <v>1.05</v>
      </c>
      <c r="B18" s="70" t="s">
        <v>162</v>
      </c>
      <c r="C18" s="25" t="s">
        <v>56</v>
      </c>
      <c r="D18" s="94"/>
      <c r="E18" s="94"/>
      <c r="F18" s="94"/>
      <c r="G18" s="94"/>
      <c r="H18" s="94"/>
      <c r="I18" s="94"/>
      <c r="J18" s="94"/>
      <c r="K18" s="94"/>
      <c r="L18" s="94"/>
      <c r="M18" s="94"/>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IA18" s="21">
        <v>1.05</v>
      </c>
      <c r="IB18" s="21" t="s">
        <v>202</v>
      </c>
      <c r="IC18" s="21" t="s">
        <v>56</v>
      </c>
      <c r="IE18" s="22"/>
      <c r="IF18" s="22"/>
      <c r="IG18" s="22"/>
      <c r="IH18" s="22"/>
      <c r="II18" s="22"/>
    </row>
    <row r="19" spans="1:243" s="21" customFormat="1" ht="28.5">
      <c r="A19" s="30">
        <v>1.06</v>
      </c>
      <c r="B19" s="70" t="s">
        <v>163</v>
      </c>
      <c r="C19" s="25" t="s">
        <v>62</v>
      </c>
      <c r="D19" s="71">
        <v>16</v>
      </c>
      <c r="E19" s="72" t="s">
        <v>199</v>
      </c>
      <c r="F19" s="74">
        <v>1118</v>
      </c>
      <c r="G19" s="58"/>
      <c r="H19" s="58"/>
      <c r="I19" s="59" t="s">
        <v>38</v>
      </c>
      <c r="J19" s="60">
        <f t="shared" si="0"/>
        <v>1</v>
      </c>
      <c r="K19" s="58" t="s">
        <v>39</v>
      </c>
      <c r="L19" s="58" t="s">
        <v>4</v>
      </c>
      <c r="M19" s="54"/>
      <c r="N19" s="53"/>
      <c r="O19" s="53"/>
      <c r="P19" s="55"/>
      <c r="Q19" s="53"/>
      <c r="R19" s="53"/>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6">
        <f t="shared" si="1"/>
        <v>17888</v>
      </c>
      <c r="BB19" s="57">
        <f t="shared" si="2"/>
        <v>17888</v>
      </c>
      <c r="BC19" s="42" t="str">
        <f t="shared" si="3"/>
        <v>INR  Seventeen Thousand Eight Hundred &amp; Eighty Eight  Only</v>
      </c>
      <c r="IA19" s="21">
        <v>1.06</v>
      </c>
      <c r="IB19" s="21" t="s">
        <v>163</v>
      </c>
      <c r="IC19" s="21" t="s">
        <v>62</v>
      </c>
      <c r="ID19" s="21">
        <v>16</v>
      </c>
      <c r="IE19" s="22" t="s">
        <v>199</v>
      </c>
      <c r="IF19" s="22"/>
      <c r="IG19" s="22"/>
      <c r="IH19" s="22"/>
      <c r="II19" s="22"/>
    </row>
    <row r="20" spans="1:243" s="21" customFormat="1" ht="28.5">
      <c r="A20" s="30">
        <v>1.07</v>
      </c>
      <c r="B20" s="70" t="s">
        <v>164</v>
      </c>
      <c r="C20" s="25" t="s">
        <v>63</v>
      </c>
      <c r="D20" s="71">
        <v>6</v>
      </c>
      <c r="E20" s="72" t="s">
        <v>199</v>
      </c>
      <c r="F20" s="74">
        <v>948</v>
      </c>
      <c r="G20" s="58"/>
      <c r="H20" s="58"/>
      <c r="I20" s="59" t="s">
        <v>38</v>
      </c>
      <c r="J20" s="60">
        <f t="shared" si="0"/>
        <v>1</v>
      </c>
      <c r="K20" s="58" t="s">
        <v>39</v>
      </c>
      <c r="L20" s="58" t="s">
        <v>4</v>
      </c>
      <c r="M20" s="54"/>
      <c r="N20" s="53"/>
      <c r="O20" s="53"/>
      <c r="P20" s="55"/>
      <c r="Q20" s="53"/>
      <c r="R20" s="53"/>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6">
        <f t="shared" si="1"/>
        <v>5688</v>
      </c>
      <c r="BB20" s="57">
        <f t="shared" si="2"/>
        <v>5688</v>
      </c>
      <c r="BC20" s="42" t="str">
        <f t="shared" si="3"/>
        <v>INR  Five Thousand Six Hundred &amp; Eighty Eight  Only</v>
      </c>
      <c r="IA20" s="21">
        <v>1.07</v>
      </c>
      <c r="IB20" s="21" t="s">
        <v>164</v>
      </c>
      <c r="IC20" s="21" t="s">
        <v>63</v>
      </c>
      <c r="ID20" s="21">
        <v>6</v>
      </c>
      <c r="IE20" s="22" t="s">
        <v>199</v>
      </c>
      <c r="IF20" s="22"/>
      <c r="IG20" s="22"/>
      <c r="IH20" s="22"/>
      <c r="II20" s="22"/>
    </row>
    <row r="21" spans="1:243" s="21" customFormat="1" ht="51">
      <c r="A21" s="30">
        <v>1.08</v>
      </c>
      <c r="B21" s="70" t="s">
        <v>165</v>
      </c>
      <c r="C21" s="25" t="s">
        <v>57</v>
      </c>
      <c r="D21" s="71">
        <v>2</v>
      </c>
      <c r="E21" s="72" t="s">
        <v>199</v>
      </c>
      <c r="F21" s="74">
        <v>6219</v>
      </c>
      <c r="G21" s="58"/>
      <c r="H21" s="58"/>
      <c r="I21" s="59" t="s">
        <v>38</v>
      </c>
      <c r="J21" s="60">
        <f t="shared" si="0"/>
        <v>1</v>
      </c>
      <c r="K21" s="58" t="s">
        <v>39</v>
      </c>
      <c r="L21" s="58" t="s">
        <v>4</v>
      </c>
      <c r="M21" s="54"/>
      <c r="N21" s="53"/>
      <c r="O21" s="53"/>
      <c r="P21" s="55"/>
      <c r="Q21" s="53"/>
      <c r="R21" s="53"/>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6">
        <f t="shared" si="1"/>
        <v>12438</v>
      </c>
      <c r="BB21" s="57">
        <f t="shared" si="2"/>
        <v>12438</v>
      </c>
      <c r="BC21" s="42" t="str">
        <f t="shared" si="3"/>
        <v>INR  Twelve Thousand Four Hundred &amp; Thirty Eight  Only</v>
      </c>
      <c r="IA21" s="21">
        <v>1.08</v>
      </c>
      <c r="IB21" s="21" t="s">
        <v>203</v>
      </c>
      <c r="IC21" s="21" t="s">
        <v>57</v>
      </c>
      <c r="ID21" s="21">
        <v>2</v>
      </c>
      <c r="IE21" s="22" t="s">
        <v>199</v>
      </c>
      <c r="IF21" s="22"/>
      <c r="IG21" s="22"/>
      <c r="IH21" s="22"/>
      <c r="II21" s="22"/>
    </row>
    <row r="22" spans="1:243" s="21" customFormat="1" ht="67.5" customHeight="1">
      <c r="A22" s="30">
        <v>1.09</v>
      </c>
      <c r="B22" s="70" t="s">
        <v>166</v>
      </c>
      <c r="C22" s="25" t="s">
        <v>64</v>
      </c>
      <c r="D22" s="75">
        <v>0.5</v>
      </c>
      <c r="E22" s="72" t="s">
        <v>199</v>
      </c>
      <c r="F22" s="74">
        <v>3448</v>
      </c>
      <c r="G22" s="58"/>
      <c r="H22" s="58"/>
      <c r="I22" s="59" t="s">
        <v>38</v>
      </c>
      <c r="J22" s="60">
        <f t="shared" si="0"/>
        <v>1</v>
      </c>
      <c r="K22" s="58" t="s">
        <v>39</v>
      </c>
      <c r="L22" s="58" t="s">
        <v>4</v>
      </c>
      <c r="M22" s="54"/>
      <c r="N22" s="53"/>
      <c r="O22" s="53"/>
      <c r="P22" s="55"/>
      <c r="Q22" s="53"/>
      <c r="R22" s="53"/>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6">
        <f t="shared" si="1"/>
        <v>1724</v>
      </c>
      <c r="BB22" s="57">
        <f t="shared" si="2"/>
        <v>1724</v>
      </c>
      <c r="BC22" s="42" t="str">
        <f t="shared" si="3"/>
        <v>INR  One Thousand Seven Hundred &amp; Twenty Four  Only</v>
      </c>
      <c r="IA22" s="21">
        <v>1.09</v>
      </c>
      <c r="IB22" s="21" t="s">
        <v>204</v>
      </c>
      <c r="IC22" s="21" t="s">
        <v>64</v>
      </c>
      <c r="ID22" s="21">
        <v>0.5</v>
      </c>
      <c r="IE22" s="22" t="s">
        <v>199</v>
      </c>
      <c r="IF22" s="22"/>
      <c r="IG22" s="22"/>
      <c r="IH22" s="22"/>
      <c r="II22" s="22"/>
    </row>
    <row r="23" spans="1:243" s="21" customFormat="1" ht="76.5">
      <c r="A23" s="30">
        <v>1.1</v>
      </c>
      <c r="B23" s="70" t="s">
        <v>167</v>
      </c>
      <c r="C23" s="25" t="s">
        <v>58</v>
      </c>
      <c r="D23" s="94"/>
      <c r="E23" s="94"/>
      <c r="F23" s="94"/>
      <c r="G23" s="94"/>
      <c r="H23" s="94"/>
      <c r="I23" s="94"/>
      <c r="J23" s="94"/>
      <c r="K23" s="94"/>
      <c r="L23" s="94"/>
      <c r="M23" s="94"/>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IA23" s="21">
        <v>1.1</v>
      </c>
      <c r="IB23" s="21" t="s">
        <v>205</v>
      </c>
      <c r="IC23" s="21" t="s">
        <v>58</v>
      </c>
      <c r="IE23" s="22"/>
      <c r="IF23" s="22"/>
      <c r="IG23" s="22"/>
      <c r="IH23" s="22"/>
      <c r="II23" s="22"/>
    </row>
    <row r="24" spans="1:243" s="21" customFormat="1" ht="28.5">
      <c r="A24" s="30">
        <v>1.11</v>
      </c>
      <c r="B24" s="70" t="s">
        <v>168</v>
      </c>
      <c r="C24" s="25" t="s">
        <v>65</v>
      </c>
      <c r="D24" s="71">
        <v>20</v>
      </c>
      <c r="E24" s="72" t="s">
        <v>199</v>
      </c>
      <c r="F24" s="74">
        <v>301</v>
      </c>
      <c r="G24" s="58"/>
      <c r="H24" s="58"/>
      <c r="I24" s="59" t="s">
        <v>38</v>
      </c>
      <c r="J24" s="60">
        <f t="shared" si="0"/>
        <v>1</v>
      </c>
      <c r="K24" s="58" t="s">
        <v>39</v>
      </c>
      <c r="L24" s="58" t="s">
        <v>4</v>
      </c>
      <c r="M24" s="54"/>
      <c r="N24" s="53"/>
      <c r="O24" s="53"/>
      <c r="P24" s="55"/>
      <c r="Q24" s="53"/>
      <c r="R24" s="53"/>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6">
        <f t="shared" si="1"/>
        <v>6020</v>
      </c>
      <c r="BB24" s="57">
        <f t="shared" si="2"/>
        <v>6020</v>
      </c>
      <c r="BC24" s="42" t="str">
        <f t="shared" si="3"/>
        <v>INR  Six Thousand  &amp;Twenty  Only</v>
      </c>
      <c r="IA24" s="21">
        <v>1.11</v>
      </c>
      <c r="IB24" s="21" t="s">
        <v>168</v>
      </c>
      <c r="IC24" s="21" t="s">
        <v>65</v>
      </c>
      <c r="ID24" s="21">
        <v>20</v>
      </c>
      <c r="IE24" s="22" t="s">
        <v>199</v>
      </c>
      <c r="IF24" s="22"/>
      <c r="IG24" s="22"/>
      <c r="IH24" s="22"/>
      <c r="II24" s="22"/>
    </row>
    <row r="25" spans="1:243" s="21" customFormat="1" ht="63.75">
      <c r="A25" s="30">
        <v>1.12</v>
      </c>
      <c r="B25" s="70" t="s">
        <v>169</v>
      </c>
      <c r="C25" s="25" t="s">
        <v>66</v>
      </c>
      <c r="D25" s="94"/>
      <c r="E25" s="94"/>
      <c r="F25" s="94"/>
      <c r="G25" s="94"/>
      <c r="H25" s="94"/>
      <c r="I25" s="94"/>
      <c r="J25" s="94"/>
      <c r="K25" s="94"/>
      <c r="L25" s="94"/>
      <c r="M25" s="94"/>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IA25" s="21">
        <v>1.12</v>
      </c>
      <c r="IB25" s="21" t="s">
        <v>206</v>
      </c>
      <c r="IC25" s="21" t="s">
        <v>66</v>
      </c>
      <c r="IE25" s="22"/>
      <c r="IF25" s="22"/>
      <c r="IG25" s="22"/>
      <c r="IH25" s="22"/>
      <c r="II25" s="22"/>
    </row>
    <row r="26" spans="1:243" s="21" customFormat="1" ht="28.5">
      <c r="A26" s="30">
        <v>1.13</v>
      </c>
      <c r="B26" s="76" t="s">
        <v>170</v>
      </c>
      <c r="C26" s="25" t="s">
        <v>67</v>
      </c>
      <c r="D26" s="71">
        <v>20</v>
      </c>
      <c r="E26" s="77" t="s">
        <v>199</v>
      </c>
      <c r="F26" s="74">
        <v>979</v>
      </c>
      <c r="G26" s="58"/>
      <c r="H26" s="58"/>
      <c r="I26" s="59" t="s">
        <v>38</v>
      </c>
      <c r="J26" s="60">
        <f t="shared" si="0"/>
        <v>1</v>
      </c>
      <c r="K26" s="58" t="s">
        <v>39</v>
      </c>
      <c r="L26" s="58" t="s">
        <v>4</v>
      </c>
      <c r="M26" s="54"/>
      <c r="N26" s="53"/>
      <c r="O26" s="53"/>
      <c r="P26" s="55"/>
      <c r="Q26" s="53"/>
      <c r="R26" s="53"/>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6">
        <f t="shared" si="1"/>
        <v>19580</v>
      </c>
      <c r="BB26" s="57">
        <f t="shared" si="2"/>
        <v>19580</v>
      </c>
      <c r="BC26" s="42" t="str">
        <f t="shared" si="3"/>
        <v>INR  Nineteen Thousand Five Hundred &amp; Eighty  Only</v>
      </c>
      <c r="IA26" s="21">
        <v>1.13</v>
      </c>
      <c r="IB26" s="21" t="s">
        <v>170</v>
      </c>
      <c r="IC26" s="21" t="s">
        <v>67</v>
      </c>
      <c r="ID26" s="21">
        <v>20</v>
      </c>
      <c r="IE26" s="22" t="s">
        <v>199</v>
      </c>
      <c r="IF26" s="22"/>
      <c r="IG26" s="22"/>
      <c r="IH26" s="22"/>
      <c r="II26" s="22"/>
    </row>
    <row r="27" spans="1:243" s="21" customFormat="1" ht="69.75" customHeight="1">
      <c r="A27" s="30">
        <v>1.14</v>
      </c>
      <c r="B27" s="78" t="s">
        <v>171</v>
      </c>
      <c r="C27" s="25" t="s">
        <v>68</v>
      </c>
      <c r="D27" s="94"/>
      <c r="E27" s="94"/>
      <c r="F27" s="94"/>
      <c r="G27" s="94"/>
      <c r="H27" s="94"/>
      <c r="I27" s="94"/>
      <c r="J27" s="94"/>
      <c r="K27" s="94"/>
      <c r="L27" s="94"/>
      <c r="M27" s="94"/>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IA27" s="21">
        <v>1.14</v>
      </c>
      <c r="IB27" s="21" t="s">
        <v>207</v>
      </c>
      <c r="IC27" s="21" t="s">
        <v>68</v>
      </c>
      <c r="IE27" s="22"/>
      <c r="IF27" s="22"/>
      <c r="IG27" s="22"/>
      <c r="IH27" s="22"/>
      <c r="II27" s="22"/>
    </row>
    <row r="28" spans="1:243" s="21" customFormat="1" ht="28.5">
      <c r="A28" s="30">
        <v>1.15</v>
      </c>
      <c r="B28" s="79" t="s">
        <v>172</v>
      </c>
      <c r="C28" s="25" t="s">
        <v>69</v>
      </c>
      <c r="D28" s="71">
        <v>1</v>
      </c>
      <c r="E28" s="77" t="s">
        <v>200</v>
      </c>
      <c r="F28" s="74">
        <v>1608</v>
      </c>
      <c r="G28" s="58"/>
      <c r="H28" s="58"/>
      <c r="I28" s="59" t="s">
        <v>38</v>
      </c>
      <c r="J28" s="60">
        <f t="shared" si="0"/>
        <v>1</v>
      </c>
      <c r="K28" s="58" t="s">
        <v>39</v>
      </c>
      <c r="L28" s="58" t="s">
        <v>4</v>
      </c>
      <c r="M28" s="54"/>
      <c r="N28" s="53"/>
      <c r="O28" s="53"/>
      <c r="P28" s="55"/>
      <c r="Q28" s="53"/>
      <c r="R28" s="53"/>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6">
        <f t="shared" si="1"/>
        <v>1608</v>
      </c>
      <c r="BB28" s="57">
        <f t="shared" si="2"/>
        <v>1608</v>
      </c>
      <c r="BC28" s="42" t="str">
        <f t="shared" si="3"/>
        <v>INR  One Thousand Six Hundred &amp; Eight  Only</v>
      </c>
      <c r="IA28" s="21">
        <v>1.15</v>
      </c>
      <c r="IB28" s="21" t="s">
        <v>172</v>
      </c>
      <c r="IC28" s="21" t="s">
        <v>69</v>
      </c>
      <c r="ID28" s="21">
        <v>1</v>
      </c>
      <c r="IE28" s="22" t="s">
        <v>200</v>
      </c>
      <c r="IF28" s="22"/>
      <c r="IG28" s="22"/>
      <c r="IH28" s="22"/>
      <c r="II28" s="22"/>
    </row>
    <row r="29" spans="1:243" s="21" customFormat="1" ht="102">
      <c r="A29" s="30">
        <v>1.16</v>
      </c>
      <c r="B29" s="80" t="s">
        <v>173</v>
      </c>
      <c r="C29" s="25" t="s">
        <v>70</v>
      </c>
      <c r="D29" s="94"/>
      <c r="E29" s="94"/>
      <c r="F29" s="94"/>
      <c r="G29" s="94"/>
      <c r="H29" s="94"/>
      <c r="I29" s="94"/>
      <c r="J29" s="94"/>
      <c r="K29" s="94"/>
      <c r="L29" s="94"/>
      <c r="M29" s="94"/>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s="95"/>
      <c r="BB29" s="95"/>
      <c r="BC29" s="95"/>
      <c r="IA29" s="21">
        <v>1.16</v>
      </c>
      <c r="IB29" s="21" t="s">
        <v>208</v>
      </c>
      <c r="IC29" s="21" t="s">
        <v>70</v>
      </c>
      <c r="IE29" s="22"/>
      <c r="IF29" s="22"/>
      <c r="IG29" s="22"/>
      <c r="IH29" s="22"/>
      <c r="II29" s="22"/>
    </row>
    <row r="30" spans="1:243" s="21" customFormat="1" ht="28.5">
      <c r="A30" s="30">
        <v>1.17</v>
      </c>
      <c r="B30" s="79" t="s">
        <v>172</v>
      </c>
      <c r="C30" s="25" t="s">
        <v>71</v>
      </c>
      <c r="D30" s="81">
        <v>8</v>
      </c>
      <c r="E30" s="82" t="s">
        <v>135</v>
      </c>
      <c r="F30" s="74">
        <v>166</v>
      </c>
      <c r="G30" s="58"/>
      <c r="H30" s="58"/>
      <c r="I30" s="59" t="s">
        <v>38</v>
      </c>
      <c r="J30" s="60">
        <f t="shared" si="0"/>
        <v>1</v>
      </c>
      <c r="K30" s="58" t="s">
        <v>39</v>
      </c>
      <c r="L30" s="58" t="s">
        <v>4</v>
      </c>
      <c r="M30" s="54"/>
      <c r="N30" s="53"/>
      <c r="O30" s="53"/>
      <c r="P30" s="55"/>
      <c r="Q30" s="53"/>
      <c r="R30" s="53"/>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6">
        <f t="shared" si="1"/>
        <v>1328</v>
      </c>
      <c r="BB30" s="57">
        <f t="shared" si="2"/>
        <v>1328</v>
      </c>
      <c r="BC30" s="42" t="str">
        <f t="shared" si="3"/>
        <v>INR  One Thousand Three Hundred &amp; Twenty Eight  Only</v>
      </c>
      <c r="IA30" s="21">
        <v>1.17</v>
      </c>
      <c r="IB30" s="21" t="s">
        <v>172</v>
      </c>
      <c r="IC30" s="21" t="s">
        <v>71</v>
      </c>
      <c r="ID30" s="21">
        <v>8</v>
      </c>
      <c r="IE30" s="22" t="s">
        <v>135</v>
      </c>
      <c r="IF30" s="22"/>
      <c r="IG30" s="22"/>
      <c r="IH30" s="22"/>
      <c r="II30" s="22"/>
    </row>
    <row r="31" spans="1:243" s="21" customFormat="1" ht="69" customHeight="1">
      <c r="A31" s="30">
        <v>1.18</v>
      </c>
      <c r="B31" s="80" t="s">
        <v>174</v>
      </c>
      <c r="C31" s="25" t="s">
        <v>59</v>
      </c>
      <c r="D31" s="94"/>
      <c r="E31" s="94"/>
      <c r="F31" s="94"/>
      <c r="G31" s="94"/>
      <c r="H31" s="94"/>
      <c r="I31" s="94"/>
      <c r="J31" s="94"/>
      <c r="K31" s="94"/>
      <c r="L31" s="94"/>
      <c r="M31" s="94"/>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IA31" s="21">
        <v>1.18</v>
      </c>
      <c r="IB31" s="21" t="s">
        <v>209</v>
      </c>
      <c r="IC31" s="21" t="s">
        <v>59</v>
      </c>
      <c r="IE31" s="22"/>
      <c r="IF31" s="22"/>
      <c r="IG31" s="22"/>
      <c r="IH31" s="22"/>
      <c r="II31" s="22"/>
    </row>
    <row r="32" spans="1:243" s="21" customFormat="1" ht="28.5">
      <c r="A32" s="30">
        <v>1.19</v>
      </c>
      <c r="B32" s="79" t="s">
        <v>172</v>
      </c>
      <c r="C32" s="25" t="s">
        <v>72</v>
      </c>
      <c r="D32" s="81">
        <v>8</v>
      </c>
      <c r="E32" s="82" t="s">
        <v>135</v>
      </c>
      <c r="F32" s="74">
        <v>189</v>
      </c>
      <c r="G32" s="58"/>
      <c r="H32" s="58"/>
      <c r="I32" s="59" t="s">
        <v>38</v>
      </c>
      <c r="J32" s="60">
        <f t="shared" si="0"/>
        <v>1</v>
      </c>
      <c r="K32" s="58" t="s">
        <v>39</v>
      </c>
      <c r="L32" s="58" t="s">
        <v>4</v>
      </c>
      <c r="M32" s="54"/>
      <c r="N32" s="53"/>
      <c r="O32" s="53"/>
      <c r="P32" s="55"/>
      <c r="Q32" s="53"/>
      <c r="R32" s="53"/>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6">
        <f t="shared" si="1"/>
        <v>1512</v>
      </c>
      <c r="BB32" s="57">
        <f t="shared" si="2"/>
        <v>1512</v>
      </c>
      <c r="BC32" s="42" t="str">
        <f t="shared" si="3"/>
        <v>INR  One Thousand Five Hundred &amp; Twelve  Only</v>
      </c>
      <c r="IA32" s="21">
        <v>1.19</v>
      </c>
      <c r="IB32" s="21" t="s">
        <v>172</v>
      </c>
      <c r="IC32" s="21" t="s">
        <v>72</v>
      </c>
      <c r="ID32" s="21">
        <v>8</v>
      </c>
      <c r="IE32" s="22" t="s">
        <v>135</v>
      </c>
      <c r="IF32" s="22"/>
      <c r="IG32" s="22"/>
      <c r="IH32" s="22"/>
      <c r="II32" s="22"/>
    </row>
    <row r="33" spans="1:243" s="21" customFormat="1" ht="28.5" customHeight="1">
      <c r="A33" s="30">
        <v>1.2</v>
      </c>
      <c r="B33" s="80" t="s">
        <v>175</v>
      </c>
      <c r="C33" s="25" t="s">
        <v>75</v>
      </c>
      <c r="D33" s="71">
        <v>16</v>
      </c>
      <c r="E33" s="72" t="s">
        <v>199</v>
      </c>
      <c r="F33" s="74">
        <v>149</v>
      </c>
      <c r="G33" s="58"/>
      <c r="H33" s="58"/>
      <c r="I33" s="59" t="s">
        <v>38</v>
      </c>
      <c r="J33" s="60">
        <f t="shared" si="0"/>
        <v>1</v>
      </c>
      <c r="K33" s="58" t="s">
        <v>39</v>
      </c>
      <c r="L33" s="58" t="s">
        <v>4</v>
      </c>
      <c r="M33" s="54"/>
      <c r="N33" s="53"/>
      <c r="O33" s="53"/>
      <c r="P33" s="55"/>
      <c r="Q33" s="53"/>
      <c r="R33" s="53"/>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6">
        <f t="shared" si="1"/>
        <v>2384</v>
      </c>
      <c r="BB33" s="57">
        <f t="shared" si="2"/>
        <v>2384</v>
      </c>
      <c r="BC33" s="42" t="str">
        <f t="shared" si="3"/>
        <v>INR  Two Thousand Three Hundred &amp; Eighty Four  Only</v>
      </c>
      <c r="IA33" s="21">
        <v>1.2</v>
      </c>
      <c r="IB33" s="34" t="s">
        <v>210</v>
      </c>
      <c r="IC33" s="21" t="s">
        <v>75</v>
      </c>
      <c r="ID33" s="21">
        <v>16</v>
      </c>
      <c r="IE33" s="22" t="s">
        <v>199</v>
      </c>
      <c r="IF33" s="22" t="s">
        <v>34</v>
      </c>
      <c r="IG33" s="22" t="s">
        <v>43</v>
      </c>
      <c r="IH33" s="22">
        <v>10</v>
      </c>
      <c r="II33" s="22" t="s">
        <v>37</v>
      </c>
    </row>
    <row r="34" spans="1:243" s="21" customFormat="1" ht="51">
      <c r="A34" s="30">
        <v>1.21</v>
      </c>
      <c r="B34" s="80" t="s">
        <v>176</v>
      </c>
      <c r="C34" s="25" t="s">
        <v>76</v>
      </c>
      <c r="D34" s="94"/>
      <c r="E34" s="94"/>
      <c r="F34" s="94"/>
      <c r="G34" s="94"/>
      <c r="H34" s="94"/>
      <c r="I34" s="94"/>
      <c r="J34" s="94"/>
      <c r="K34" s="94"/>
      <c r="L34" s="94"/>
      <c r="M34" s="94"/>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IA34" s="21">
        <v>1.21</v>
      </c>
      <c r="IB34" s="21" t="s">
        <v>211</v>
      </c>
      <c r="IC34" s="21" t="s">
        <v>76</v>
      </c>
      <c r="IE34" s="22"/>
      <c r="IF34" s="22" t="s">
        <v>40</v>
      </c>
      <c r="IG34" s="22" t="s">
        <v>35</v>
      </c>
      <c r="IH34" s="22">
        <v>123.223</v>
      </c>
      <c r="II34" s="22" t="s">
        <v>37</v>
      </c>
    </row>
    <row r="35" spans="1:243" s="21" customFormat="1" ht="28.5">
      <c r="A35" s="30">
        <v>1.22</v>
      </c>
      <c r="B35" s="79" t="s">
        <v>177</v>
      </c>
      <c r="C35" s="25" t="s">
        <v>77</v>
      </c>
      <c r="D35" s="71">
        <v>1</v>
      </c>
      <c r="E35" s="77" t="s">
        <v>200</v>
      </c>
      <c r="F35" s="74">
        <v>5795</v>
      </c>
      <c r="G35" s="58"/>
      <c r="H35" s="58"/>
      <c r="I35" s="59" t="s">
        <v>38</v>
      </c>
      <c r="J35" s="60">
        <f t="shared" si="0"/>
        <v>1</v>
      </c>
      <c r="K35" s="58" t="s">
        <v>39</v>
      </c>
      <c r="L35" s="58" t="s">
        <v>4</v>
      </c>
      <c r="M35" s="54"/>
      <c r="N35" s="53"/>
      <c r="O35" s="53"/>
      <c r="P35" s="55"/>
      <c r="Q35" s="53"/>
      <c r="R35" s="53"/>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6">
        <f t="shared" si="1"/>
        <v>5795</v>
      </c>
      <c r="BB35" s="57">
        <f t="shared" si="2"/>
        <v>5795</v>
      </c>
      <c r="BC35" s="42" t="str">
        <f t="shared" si="3"/>
        <v>INR  Five Thousand Seven Hundred &amp; Ninety Five  Only</v>
      </c>
      <c r="IA35" s="21">
        <v>1.22</v>
      </c>
      <c r="IB35" s="21" t="s">
        <v>177</v>
      </c>
      <c r="IC35" s="21" t="s">
        <v>77</v>
      </c>
      <c r="ID35" s="21">
        <v>1</v>
      </c>
      <c r="IE35" s="22" t="s">
        <v>200</v>
      </c>
      <c r="IF35" s="22" t="s">
        <v>44</v>
      </c>
      <c r="IG35" s="22" t="s">
        <v>45</v>
      </c>
      <c r="IH35" s="22">
        <v>10</v>
      </c>
      <c r="II35" s="22" t="s">
        <v>37</v>
      </c>
    </row>
    <row r="36" spans="1:243" s="21" customFormat="1" ht="90.75" customHeight="1">
      <c r="A36" s="30">
        <v>1.23</v>
      </c>
      <c r="B36" s="78" t="s">
        <v>178</v>
      </c>
      <c r="C36" s="25" t="s">
        <v>78</v>
      </c>
      <c r="D36" s="94"/>
      <c r="E36" s="94"/>
      <c r="F36" s="94"/>
      <c r="G36" s="94"/>
      <c r="H36" s="94"/>
      <c r="I36" s="94"/>
      <c r="J36" s="94"/>
      <c r="K36" s="94"/>
      <c r="L36" s="94"/>
      <c r="M36" s="94"/>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IA36" s="21">
        <v>1.23</v>
      </c>
      <c r="IB36" s="21" t="s">
        <v>212</v>
      </c>
      <c r="IC36" s="21" t="s">
        <v>78</v>
      </c>
      <c r="IE36" s="22"/>
      <c r="IF36" s="22"/>
      <c r="IG36" s="22"/>
      <c r="IH36" s="22"/>
      <c r="II36" s="22"/>
    </row>
    <row r="37" spans="1:243" s="21" customFormat="1" ht="33.75" customHeight="1">
      <c r="A37" s="30">
        <v>1.24</v>
      </c>
      <c r="B37" s="70" t="s">
        <v>134</v>
      </c>
      <c r="C37" s="25" t="s">
        <v>79</v>
      </c>
      <c r="D37" s="81">
        <v>2</v>
      </c>
      <c r="E37" s="72" t="s">
        <v>37</v>
      </c>
      <c r="F37" s="74">
        <v>3298</v>
      </c>
      <c r="G37" s="58"/>
      <c r="H37" s="58"/>
      <c r="I37" s="59" t="s">
        <v>38</v>
      </c>
      <c r="J37" s="60">
        <f t="shared" si="0"/>
        <v>1</v>
      </c>
      <c r="K37" s="58" t="s">
        <v>39</v>
      </c>
      <c r="L37" s="58" t="s">
        <v>4</v>
      </c>
      <c r="M37" s="54"/>
      <c r="N37" s="53"/>
      <c r="O37" s="53"/>
      <c r="P37" s="55"/>
      <c r="Q37" s="53"/>
      <c r="R37" s="53"/>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6">
        <f t="shared" si="1"/>
        <v>6596</v>
      </c>
      <c r="BB37" s="57">
        <f t="shared" si="2"/>
        <v>6596</v>
      </c>
      <c r="BC37" s="42" t="str">
        <f t="shared" si="3"/>
        <v>INR  Six Thousand Five Hundred &amp; Ninety Six  Only</v>
      </c>
      <c r="IA37" s="21">
        <v>1.24</v>
      </c>
      <c r="IB37" s="21" t="s">
        <v>134</v>
      </c>
      <c r="IC37" s="21" t="s">
        <v>79</v>
      </c>
      <c r="ID37" s="21">
        <v>2</v>
      </c>
      <c r="IE37" s="22" t="s">
        <v>37</v>
      </c>
      <c r="IF37" s="22" t="s">
        <v>41</v>
      </c>
      <c r="IG37" s="22" t="s">
        <v>42</v>
      </c>
      <c r="IH37" s="22">
        <v>213</v>
      </c>
      <c r="II37" s="22" t="s">
        <v>37</v>
      </c>
    </row>
    <row r="38" spans="1:243" s="21" customFormat="1" ht="60.75" customHeight="1">
      <c r="A38" s="30">
        <v>1.25</v>
      </c>
      <c r="B38" s="70" t="s">
        <v>179</v>
      </c>
      <c r="C38" s="25" t="s">
        <v>80</v>
      </c>
      <c r="D38" s="94"/>
      <c r="E38" s="94"/>
      <c r="F38" s="94"/>
      <c r="G38" s="94"/>
      <c r="H38" s="94"/>
      <c r="I38" s="94"/>
      <c r="J38" s="94"/>
      <c r="K38" s="94"/>
      <c r="L38" s="94"/>
      <c r="M38" s="94"/>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IA38" s="21">
        <v>1.25</v>
      </c>
      <c r="IB38" s="21" t="s">
        <v>213</v>
      </c>
      <c r="IC38" s="21" t="s">
        <v>80</v>
      </c>
      <c r="IE38" s="22"/>
      <c r="IF38" s="22"/>
      <c r="IG38" s="22"/>
      <c r="IH38" s="22"/>
      <c r="II38" s="22"/>
    </row>
    <row r="39" spans="1:243" s="21" customFormat="1" ht="28.5">
      <c r="A39" s="30">
        <v>1.26</v>
      </c>
      <c r="B39" s="70" t="s">
        <v>134</v>
      </c>
      <c r="C39" s="25" t="s">
        <v>81</v>
      </c>
      <c r="D39" s="67">
        <v>1</v>
      </c>
      <c r="E39" s="68" t="s">
        <v>73</v>
      </c>
      <c r="F39" s="69">
        <v>4929</v>
      </c>
      <c r="G39" s="58"/>
      <c r="H39" s="58"/>
      <c r="I39" s="59" t="s">
        <v>38</v>
      </c>
      <c r="J39" s="60">
        <f t="shared" si="0"/>
        <v>1</v>
      </c>
      <c r="K39" s="58" t="s">
        <v>39</v>
      </c>
      <c r="L39" s="58" t="s">
        <v>4</v>
      </c>
      <c r="M39" s="54"/>
      <c r="N39" s="53"/>
      <c r="O39" s="53"/>
      <c r="P39" s="55"/>
      <c r="Q39" s="53"/>
      <c r="R39" s="53"/>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6">
        <f t="shared" si="1"/>
        <v>4929</v>
      </c>
      <c r="BB39" s="57">
        <f t="shared" si="2"/>
        <v>4929</v>
      </c>
      <c r="BC39" s="42" t="str">
        <f t="shared" si="3"/>
        <v>INR  Four Thousand Nine Hundred &amp; Twenty Nine  Only</v>
      </c>
      <c r="IA39" s="21">
        <v>1.26</v>
      </c>
      <c r="IB39" s="21" t="s">
        <v>134</v>
      </c>
      <c r="IC39" s="21" t="s">
        <v>81</v>
      </c>
      <c r="ID39" s="21">
        <v>1</v>
      </c>
      <c r="IE39" s="22" t="s">
        <v>73</v>
      </c>
      <c r="IF39" s="22"/>
      <c r="IG39" s="22"/>
      <c r="IH39" s="22"/>
      <c r="II39" s="22"/>
    </row>
    <row r="40" spans="1:243" s="21" customFormat="1" ht="60" customHeight="1">
      <c r="A40" s="30">
        <v>1.27</v>
      </c>
      <c r="B40" s="78" t="s">
        <v>180</v>
      </c>
      <c r="C40" s="25" t="s">
        <v>82</v>
      </c>
      <c r="D40" s="94"/>
      <c r="E40" s="94"/>
      <c r="F40" s="94"/>
      <c r="G40" s="94"/>
      <c r="H40" s="94"/>
      <c r="I40" s="94"/>
      <c r="J40" s="94"/>
      <c r="K40" s="94"/>
      <c r="L40" s="94"/>
      <c r="M40" s="94"/>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IA40" s="21">
        <v>1.27</v>
      </c>
      <c r="IB40" s="21" t="s">
        <v>214</v>
      </c>
      <c r="IC40" s="21" t="s">
        <v>82</v>
      </c>
      <c r="IE40" s="22"/>
      <c r="IF40" s="22"/>
      <c r="IG40" s="22"/>
      <c r="IH40" s="22"/>
      <c r="II40" s="22"/>
    </row>
    <row r="41" spans="1:243" s="21" customFormat="1" ht="28.5">
      <c r="A41" s="30">
        <v>1.28</v>
      </c>
      <c r="B41" s="83" t="s">
        <v>181</v>
      </c>
      <c r="C41" s="25" t="s">
        <v>83</v>
      </c>
      <c r="D41" s="81">
        <v>2</v>
      </c>
      <c r="E41" s="72" t="s">
        <v>37</v>
      </c>
      <c r="F41" s="74">
        <v>2222</v>
      </c>
      <c r="G41" s="58"/>
      <c r="H41" s="58"/>
      <c r="I41" s="59" t="s">
        <v>38</v>
      </c>
      <c r="J41" s="60">
        <f t="shared" si="0"/>
        <v>1</v>
      </c>
      <c r="K41" s="58" t="s">
        <v>39</v>
      </c>
      <c r="L41" s="58" t="s">
        <v>4</v>
      </c>
      <c r="M41" s="54"/>
      <c r="N41" s="53"/>
      <c r="O41" s="53"/>
      <c r="P41" s="55"/>
      <c r="Q41" s="53"/>
      <c r="R41" s="53"/>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6">
        <f t="shared" si="1"/>
        <v>4444</v>
      </c>
      <c r="BB41" s="57">
        <f t="shared" si="2"/>
        <v>4444</v>
      </c>
      <c r="BC41" s="42" t="str">
        <f t="shared" si="3"/>
        <v>INR  Four Thousand Four Hundred &amp; Forty Four  Only</v>
      </c>
      <c r="IA41" s="21">
        <v>1.28</v>
      </c>
      <c r="IB41" s="21" t="s">
        <v>181</v>
      </c>
      <c r="IC41" s="21" t="s">
        <v>83</v>
      </c>
      <c r="ID41" s="21">
        <v>2</v>
      </c>
      <c r="IE41" s="22" t="s">
        <v>37</v>
      </c>
      <c r="IF41" s="22"/>
      <c r="IG41" s="22"/>
      <c r="IH41" s="22"/>
      <c r="II41" s="22"/>
    </row>
    <row r="42" spans="1:243" s="21" customFormat="1" ht="99" customHeight="1">
      <c r="A42" s="30">
        <v>1.29</v>
      </c>
      <c r="B42" s="84" t="s">
        <v>182</v>
      </c>
      <c r="C42" s="25" t="s">
        <v>84</v>
      </c>
      <c r="D42" s="94"/>
      <c r="E42" s="94"/>
      <c r="F42" s="94"/>
      <c r="G42" s="94"/>
      <c r="H42" s="94"/>
      <c r="I42" s="94"/>
      <c r="J42" s="94"/>
      <c r="K42" s="94"/>
      <c r="L42" s="94"/>
      <c r="M42" s="94"/>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IA42" s="21">
        <v>1.29</v>
      </c>
      <c r="IB42" s="34" t="s">
        <v>215</v>
      </c>
      <c r="IC42" s="21" t="s">
        <v>84</v>
      </c>
      <c r="IE42" s="22"/>
      <c r="IF42" s="22"/>
      <c r="IG42" s="22"/>
      <c r="IH42" s="22"/>
      <c r="II42" s="22"/>
    </row>
    <row r="43" spans="1:243" s="21" customFormat="1" ht="28.5">
      <c r="A43" s="30">
        <v>1.3</v>
      </c>
      <c r="B43" s="83" t="s">
        <v>181</v>
      </c>
      <c r="C43" s="25" t="s">
        <v>85</v>
      </c>
      <c r="D43" s="81">
        <v>2</v>
      </c>
      <c r="E43" s="72" t="s">
        <v>37</v>
      </c>
      <c r="F43" s="74">
        <v>829</v>
      </c>
      <c r="G43" s="58"/>
      <c r="H43" s="58"/>
      <c r="I43" s="59" t="s">
        <v>38</v>
      </c>
      <c r="J43" s="60">
        <f t="shared" si="0"/>
        <v>1</v>
      </c>
      <c r="K43" s="58" t="s">
        <v>39</v>
      </c>
      <c r="L43" s="58" t="s">
        <v>4</v>
      </c>
      <c r="M43" s="54"/>
      <c r="N43" s="53"/>
      <c r="O43" s="53"/>
      <c r="P43" s="55"/>
      <c r="Q43" s="53"/>
      <c r="R43" s="53"/>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6">
        <f t="shared" si="1"/>
        <v>1658</v>
      </c>
      <c r="BB43" s="57">
        <f t="shared" si="2"/>
        <v>1658</v>
      </c>
      <c r="BC43" s="42" t="str">
        <f t="shared" si="3"/>
        <v>INR  One Thousand Six Hundred &amp; Fifty Eight  Only</v>
      </c>
      <c r="IA43" s="21">
        <v>1.3</v>
      </c>
      <c r="IB43" s="21" t="s">
        <v>181</v>
      </c>
      <c r="IC43" s="21" t="s">
        <v>85</v>
      </c>
      <c r="ID43" s="21">
        <v>2</v>
      </c>
      <c r="IE43" s="22" t="s">
        <v>37</v>
      </c>
      <c r="IF43" s="22"/>
      <c r="IG43" s="22"/>
      <c r="IH43" s="22"/>
      <c r="II43" s="22"/>
    </row>
    <row r="44" spans="1:243" s="21" customFormat="1" ht="42" customHeight="1">
      <c r="A44" s="30">
        <v>1.31</v>
      </c>
      <c r="B44" s="78" t="s">
        <v>183</v>
      </c>
      <c r="C44" s="25" t="s">
        <v>86</v>
      </c>
      <c r="D44" s="67">
        <v>2</v>
      </c>
      <c r="E44" s="68" t="s">
        <v>73</v>
      </c>
      <c r="F44" s="69">
        <v>1266</v>
      </c>
      <c r="G44" s="58"/>
      <c r="H44" s="58"/>
      <c r="I44" s="59" t="s">
        <v>38</v>
      </c>
      <c r="J44" s="60">
        <f t="shared" si="0"/>
        <v>1</v>
      </c>
      <c r="K44" s="58" t="s">
        <v>39</v>
      </c>
      <c r="L44" s="58" t="s">
        <v>4</v>
      </c>
      <c r="M44" s="54"/>
      <c r="N44" s="53"/>
      <c r="O44" s="53"/>
      <c r="P44" s="55"/>
      <c r="Q44" s="53"/>
      <c r="R44" s="53"/>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6">
        <f t="shared" si="1"/>
        <v>2532</v>
      </c>
      <c r="BB44" s="57">
        <f t="shared" si="2"/>
        <v>2532</v>
      </c>
      <c r="BC44" s="42" t="str">
        <f t="shared" si="3"/>
        <v>INR  Two Thousand Five Hundred &amp; Thirty Two  Only</v>
      </c>
      <c r="IA44" s="21">
        <v>1.31</v>
      </c>
      <c r="IB44" s="21" t="s">
        <v>216</v>
      </c>
      <c r="IC44" s="21" t="s">
        <v>86</v>
      </c>
      <c r="ID44" s="21">
        <v>2</v>
      </c>
      <c r="IE44" s="22" t="s">
        <v>73</v>
      </c>
      <c r="IF44" s="22"/>
      <c r="IG44" s="22"/>
      <c r="IH44" s="22"/>
      <c r="II44" s="22"/>
    </row>
    <row r="45" spans="1:243" s="21" customFormat="1" ht="28.5">
      <c r="A45" s="30">
        <v>1.32</v>
      </c>
      <c r="B45" s="78" t="s">
        <v>184</v>
      </c>
      <c r="C45" s="25" t="s">
        <v>87</v>
      </c>
      <c r="D45" s="67">
        <v>2</v>
      </c>
      <c r="E45" s="68" t="s">
        <v>73</v>
      </c>
      <c r="F45" s="69">
        <v>922</v>
      </c>
      <c r="G45" s="58"/>
      <c r="H45" s="58"/>
      <c r="I45" s="59" t="s">
        <v>38</v>
      </c>
      <c r="J45" s="60">
        <f t="shared" si="0"/>
        <v>1</v>
      </c>
      <c r="K45" s="58" t="s">
        <v>39</v>
      </c>
      <c r="L45" s="58" t="s">
        <v>4</v>
      </c>
      <c r="M45" s="54"/>
      <c r="N45" s="53"/>
      <c r="O45" s="53"/>
      <c r="P45" s="55"/>
      <c r="Q45" s="53"/>
      <c r="R45" s="53"/>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6">
        <f t="shared" si="1"/>
        <v>1844</v>
      </c>
      <c r="BB45" s="57">
        <f t="shared" si="2"/>
        <v>1844</v>
      </c>
      <c r="BC45" s="42" t="str">
        <f t="shared" si="3"/>
        <v>INR  One Thousand Eight Hundred &amp; Forty Four  Only</v>
      </c>
      <c r="IA45" s="21">
        <v>1.32</v>
      </c>
      <c r="IB45" s="21" t="s">
        <v>217</v>
      </c>
      <c r="IC45" s="21" t="s">
        <v>87</v>
      </c>
      <c r="ID45" s="21">
        <v>2</v>
      </c>
      <c r="IE45" s="22" t="s">
        <v>73</v>
      </c>
      <c r="IF45" s="22"/>
      <c r="IG45" s="22"/>
      <c r="IH45" s="22"/>
      <c r="II45" s="22"/>
    </row>
    <row r="46" spans="1:243" s="21" customFormat="1" ht="135.75" customHeight="1">
      <c r="A46" s="30">
        <v>1.33</v>
      </c>
      <c r="B46" s="70" t="s">
        <v>185</v>
      </c>
      <c r="C46" s="25" t="s">
        <v>88</v>
      </c>
      <c r="D46" s="94"/>
      <c r="E46" s="94"/>
      <c r="F46" s="94"/>
      <c r="G46" s="94"/>
      <c r="H46" s="94"/>
      <c r="I46" s="94"/>
      <c r="J46" s="94"/>
      <c r="K46" s="94"/>
      <c r="L46" s="94"/>
      <c r="M46" s="94"/>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IA46" s="21">
        <v>1.33</v>
      </c>
      <c r="IB46" s="21" t="s">
        <v>218</v>
      </c>
      <c r="IC46" s="21" t="s">
        <v>88</v>
      </c>
      <c r="IE46" s="22"/>
      <c r="IF46" s="22"/>
      <c r="IG46" s="22"/>
      <c r="IH46" s="22"/>
      <c r="II46" s="22"/>
    </row>
    <row r="47" spans="1:243" s="21" customFormat="1" ht="28.5">
      <c r="A47" s="30">
        <v>1.34</v>
      </c>
      <c r="B47" s="70" t="s">
        <v>134</v>
      </c>
      <c r="C47" s="25" t="s">
        <v>89</v>
      </c>
      <c r="D47" s="81">
        <v>8</v>
      </c>
      <c r="E47" s="82" t="s">
        <v>135</v>
      </c>
      <c r="F47" s="74">
        <v>371</v>
      </c>
      <c r="G47" s="58"/>
      <c r="H47" s="58"/>
      <c r="I47" s="59" t="s">
        <v>38</v>
      </c>
      <c r="J47" s="60">
        <f t="shared" si="0"/>
        <v>1</v>
      </c>
      <c r="K47" s="58" t="s">
        <v>39</v>
      </c>
      <c r="L47" s="58" t="s">
        <v>4</v>
      </c>
      <c r="M47" s="54"/>
      <c r="N47" s="53"/>
      <c r="O47" s="53"/>
      <c r="P47" s="55"/>
      <c r="Q47" s="53"/>
      <c r="R47" s="53"/>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6">
        <f t="shared" si="1"/>
        <v>2968</v>
      </c>
      <c r="BB47" s="57">
        <f t="shared" si="2"/>
        <v>2968</v>
      </c>
      <c r="BC47" s="42" t="str">
        <f t="shared" si="3"/>
        <v>INR  Two Thousand Nine Hundred &amp; Sixty Eight  Only</v>
      </c>
      <c r="IA47" s="21">
        <v>1.34</v>
      </c>
      <c r="IB47" s="21" t="s">
        <v>134</v>
      </c>
      <c r="IC47" s="21" t="s">
        <v>89</v>
      </c>
      <c r="ID47" s="21">
        <v>8</v>
      </c>
      <c r="IE47" s="22" t="s">
        <v>135</v>
      </c>
      <c r="IF47" s="22"/>
      <c r="IG47" s="22"/>
      <c r="IH47" s="22"/>
      <c r="II47" s="22"/>
    </row>
    <row r="48" spans="1:243" s="21" customFormat="1" ht="105" customHeight="1">
      <c r="A48" s="30">
        <v>1.35</v>
      </c>
      <c r="B48" s="78" t="s">
        <v>186</v>
      </c>
      <c r="C48" s="25" t="s">
        <v>90</v>
      </c>
      <c r="D48" s="94"/>
      <c r="E48" s="94"/>
      <c r="F48" s="94"/>
      <c r="G48" s="94"/>
      <c r="H48" s="94"/>
      <c r="I48" s="94"/>
      <c r="J48" s="94"/>
      <c r="K48" s="94"/>
      <c r="L48" s="94"/>
      <c r="M48" s="94"/>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IA48" s="21">
        <v>1.35</v>
      </c>
      <c r="IB48" s="21" t="s">
        <v>219</v>
      </c>
      <c r="IC48" s="21" t="s">
        <v>90</v>
      </c>
      <c r="IE48" s="22"/>
      <c r="IF48" s="22"/>
      <c r="IG48" s="22"/>
      <c r="IH48" s="22"/>
      <c r="II48" s="22"/>
    </row>
    <row r="49" spans="1:243" s="21" customFormat="1" ht="28.5">
      <c r="A49" s="30">
        <v>1.36</v>
      </c>
      <c r="B49" s="70" t="s">
        <v>187</v>
      </c>
      <c r="C49" s="25" t="s">
        <v>91</v>
      </c>
      <c r="D49" s="71">
        <v>16</v>
      </c>
      <c r="E49" s="82" t="s">
        <v>135</v>
      </c>
      <c r="F49" s="74">
        <v>446</v>
      </c>
      <c r="G49" s="58"/>
      <c r="H49" s="58"/>
      <c r="I49" s="59" t="s">
        <v>38</v>
      </c>
      <c r="J49" s="60">
        <f t="shared" si="0"/>
        <v>1</v>
      </c>
      <c r="K49" s="58" t="s">
        <v>39</v>
      </c>
      <c r="L49" s="58" t="s">
        <v>4</v>
      </c>
      <c r="M49" s="54"/>
      <c r="N49" s="53"/>
      <c r="O49" s="53"/>
      <c r="P49" s="55"/>
      <c r="Q49" s="53"/>
      <c r="R49" s="53"/>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6">
        <f t="shared" si="1"/>
        <v>7136</v>
      </c>
      <c r="BB49" s="57">
        <f t="shared" si="2"/>
        <v>7136</v>
      </c>
      <c r="BC49" s="42" t="str">
        <f t="shared" si="3"/>
        <v>INR  Seven Thousand One Hundred &amp; Thirty Six  Only</v>
      </c>
      <c r="IA49" s="21">
        <v>1.36</v>
      </c>
      <c r="IB49" s="21" t="s">
        <v>187</v>
      </c>
      <c r="IC49" s="21" t="s">
        <v>91</v>
      </c>
      <c r="ID49" s="21">
        <v>16</v>
      </c>
      <c r="IE49" s="22" t="s">
        <v>135</v>
      </c>
      <c r="IF49" s="22"/>
      <c r="IG49" s="22"/>
      <c r="IH49" s="22"/>
      <c r="II49" s="22"/>
    </row>
    <row r="50" spans="1:243" s="21" customFormat="1" ht="28.5">
      <c r="A50" s="30">
        <v>1.37</v>
      </c>
      <c r="B50" s="70" t="s">
        <v>188</v>
      </c>
      <c r="C50" s="25" t="s">
        <v>92</v>
      </c>
      <c r="D50" s="71">
        <v>16</v>
      </c>
      <c r="E50" s="82" t="s">
        <v>135</v>
      </c>
      <c r="F50" s="74">
        <v>345</v>
      </c>
      <c r="G50" s="58"/>
      <c r="H50" s="58"/>
      <c r="I50" s="59" t="s">
        <v>38</v>
      </c>
      <c r="J50" s="60">
        <f t="shared" si="0"/>
        <v>1</v>
      </c>
      <c r="K50" s="58" t="s">
        <v>39</v>
      </c>
      <c r="L50" s="58" t="s">
        <v>4</v>
      </c>
      <c r="M50" s="54"/>
      <c r="N50" s="53"/>
      <c r="O50" s="53"/>
      <c r="P50" s="55"/>
      <c r="Q50" s="53"/>
      <c r="R50" s="53"/>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6">
        <f t="shared" si="1"/>
        <v>5520</v>
      </c>
      <c r="BB50" s="57">
        <f t="shared" si="2"/>
        <v>5520</v>
      </c>
      <c r="BC50" s="42" t="str">
        <f t="shared" si="3"/>
        <v>INR  Five Thousand Five Hundred &amp; Twenty  Only</v>
      </c>
      <c r="IA50" s="21">
        <v>1.37</v>
      </c>
      <c r="IB50" s="21" t="s">
        <v>188</v>
      </c>
      <c r="IC50" s="21" t="s">
        <v>92</v>
      </c>
      <c r="ID50" s="21">
        <v>16</v>
      </c>
      <c r="IE50" s="22" t="s">
        <v>135</v>
      </c>
      <c r="IF50" s="22"/>
      <c r="IG50" s="22"/>
      <c r="IH50" s="22"/>
      <c r="II50" s="22"/>
    </row>
    <row r="51" spans="1:243" s="21" customFormat="1" ht="51">
      <c r="A51" s="30">
        <v>1.38</v>
      </c>
      <c r="B51" s="78" t="s">
        <v>189</v>
      </c>
      <c r="C51" s="25" t="s">
        <v>93</v>
      </c>
      <c r="D51" s="94"/>
      <c r="E51" s="94"/>
      <c r="F51" s="94"/>
      <c r="G51" s="94"/>
      <c r="H51" s="94"/>
      <c r="I51" s="94"/>
      <c r="J51" s="94"/>
      <c r="K51" s="94"/>
      <c r="L51" s="94"/>
      <c r="M51" s="94"/>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IA51" s="21">
        <v>1.38</v>
      </c>
      <c r="IB51" s="21" t="s">
        <v>220</v>
      </c>
      <c r="IC51" s="21" t="s">
        <v>93</v>
      </c>
      <c r="IE51" s="22"/>
      <c r="IF51" s="22"/>
      <c r="IG51" s="22"/>
      <c r="IH51" s="22"/>
      <c r="II51" s="22"/>
    </row>
    <row r="52" spans="1:243" s="21" customFormat="1" ht="28.5">
      <c r="A52" s="30">
        <v>1.39</v>
      </c>
      <c r="B52" s="70" t="s">
        <v>190</v>
      </c>
      <c r="C52" s="25" t="s">
        <v>94</v>
      </c>
      <c r="D52" s="71">
        <v>8</v>
      </c>
      <c r="E52" s="82" t="s">
        <v>135</v>
      </c>
      <c r="F52" s="74">
        <v>200</v>
      </c>
      <c r="G52" s="58"/>
      <c r="H52" s="58"/>
      <c r="I52" s="59" t="s">
        <v>38</v>
      </c>
      <c r="J52" s="60">
        <f t="shared" si="0"/>
        <v>1</v>
      </c>
      <c r="K52" s="58" t="s">
        <v>39</v>
      </c>
      <c r="L52" s="58" t="s">
        <v>4</v>
      </c>
      <c r="M52" s="54"/>
      <c r="N52" s="53"/>
      <c r="O52" s="53"/>
      <c r="P52" s="55"/>
      <c r="Q52" s="53"/>
      <c r="R52" s="53"/>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6">
        <f t="shared" si="1"/>
        <v>1600</v>
      </c>
      <c r="BB52" s="57">
        <f t="shared" si="2"/>
        <v>1600</v>
      </c>
      <c r="BC52" s="42" t="str">
        <f t="shared" si="3"/>
        <v>INR  One Thousand Six Hundred    Only</v>
      </c>
      <c r="IA52" s="21">
        <v>1.39</v>
      </c>
      <c r="IB52" s="21" t="s">
        <v>190</v>
      </c>
      <c r="IC52" s="21" t="s">
        <v>94</v>
      </c>
      <c r="ID52" s="21">
        <v>8</v>
      </c>
      <c r="IE52" s="22" t="s">
        <v>135</v>
      </c>
      <c r="IF52" s="22"/>
      <c r="IG52" s="22"/>
      <c r="IH52" s="22"/>
      <c r="II52" s="22"/>
    </row>
    <row r="53" spans="1:243" s="21" customFormat="1" ht="72" customHeight="1">
      <c r="A53" s="30">
        <v>1.4</v>
      </c>
      <c r="B53" s="78" t="s">
        <v>191</v>
      </c>
      <c r="C53" s="25" t="s">
        <v>95</v>
      </c>
      <c r="D53" s="94"/>
      <c r="E53" s="94"/>
      <c r="F53" s="94"/>
      <c r="G53" s="94"/>
      <c r="H53" s="94"/>
      <c r="I53" s="94"/>
      <c r="J53" s="94"/>
      <c r="K53" s="94"/>
      <c r="L53" s="94"/>
      <c r="M53" s="94"/>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IA53" s="21">
        <v>1.4</v>
      </c>
      <c r="IB53" s="21" t="s">
        <v>221</v>
      </c>
      <c r="IC53" s="21" t="s">
        <v>95</v>
      </c>
      <c r="IE53" s="22"/>
      <c r="IF53" s="22"/>
      <c r="IG53" s="22"/>
      <c r="IH53" s="22"/>
      <c r="II53" s="22"/>
    </row>
    <row r="54" spans="1:243" s="21" customFormat="1" ht="28.5">
      <c r="A54" s="30">
        <v>1.41</v>
      </c>
      <c r="B54" s="70" t="s">
        <v>192</v>
      </c>
      <c r="C54" s="25" t="s">
        <v>96</v>
      </c>
      <c r="D54" s="71">
        <v>8</v>
      </c>
      <c r="E54" s="82" t="s">
        <v>135</v>
      </c>
      <c r="F54" s="74">
        <v>53</v>
      </c>
      <c r="G54" s="58"/>
      <c r="H54" s="58"/>
      <c r="I54" s="59" t="s">
        <v>38</v>
      </c>
      <c r="J54" s="60">
        <f t="shared" si="0"/>
        <v>1</v>
      </c>
      <c r="K54" s="58" t="s">
        <v>39</v>
      </c>
      <c r="L54" s="58" t="s">
        <v>4</v>
      </c>
      <c r="M54" s="54"/>
      <c r="N54" s="53"/>
      <c r="O54" s="53"/>
      <c r="P54" s="55"/>
      <c r="Q54" s="53"/>
      <c r="R54" s="53"/>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6">
        <f t="shared" si="1"/>
        <v>424</v>
      </c>
      <c r="BB54" s="57">
        <f t="shared" si="2"/>
        <v>424</v>
      </c>
      <c r="BC54" s="42" t="str">
        <f t="shared" si="3"/>
        <v>INR  Four Hundred &amp; Twenty Four  Only</v>
      </c>
      <c r="IA54" s="21">
        <v>1.41</v>
      </c>
      <c r="IB54" s="21" t="s">
        <v>192</v>
      </c>
      <c r="IC54" s="21" t="s">
        <v>96</v>
      </c>
      <c r="ID54" s="21">
        <v>8</v>
      </c>
      <c r="IE54" s="22" t="s">
        <v>135</v>
      </c>
      <c r="IF54" s="22"/>
      <c r="IG54" s="22"/>
      <c r="IH54" s="22"/>
      <c r="II54" s="22"/>
    </row>
    <row r="55" spans="1:243" s="21" customFormat="1" ht="51">
      <c r="A55" s="30">
        <v>1.42</v>
      </c>
      <c r="B55" s="78" t="s">
        <v>193</v>
      </c>
      <c r="C55" s="25" t="s">
        <v>97</v>
      </c>
      <c r="D55" s="94"/>
      <c r="E55" s="94"/>
      <c r="F55" s="94"/>
      <c r="G55" s="94"/>
      <c r="H55" s="94"/>
      <c r="I55" s="94"/>
      <c r="J55" s="94"/>
      <c r="K55" s="94"/>
      <c r="L55" s="94"/>
      <c r="M55" s="94"/>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c r="BC55" s="95"/>
      <c r="IA55" s="21">
        <v>1.42</v>
      </c>
      <c r="IB55" s="21" t="s">
        <v>222</v>
      </c>
      <c r="IC55" s="21" t="s">
        <v>97</v>
      </c>
      <c r="IE55" s="22"/>
      <c r="IF55" s="22"/>
      <c r="IG55" s="22"/>
      <c r="IH55" s="22"/>
      <c r="II55" s="22"/>
    </row>
    <row r="56" spans="1:243" s="21" customFormat="1" ht="28.5">
      <c r="A56" s="30">
        <v>1.43</v>
      </c>
      <c r="B56" s="78" t="s">
        <v>194</v>
      </c>
      <c r="C56" s="25" t="s">
        <v>98</v>
      </c>
      <c r="D56" s="71">
        <v>3</v>
      </c>
      <c r="E56" s="82" t="s">
        <v>135</v>
      </c>
      <c r="F56" s="85">
        <v>39</v>
      </c>
      <c r="G56" s="58"/>
      <c r="H56" s="58"/>
      <c r="I56" s="59" t="s">
        <v>38</v>
      </c>
      <c r="J56" s="60">
        <f t="shared" si="0"/>
        <v>1</v>
      </c>
      <c r="K56" s="58" t="s">
        <v>39</v>
      </c>
      <c r="L56" s="58" t="s">
        <v>4</v>
      </c>
      <c r="M56" s="54"/>
      <c r="N56" s="53"/>
      <c r="O56" s="53"/>
      <c r="P56" s="55"/>
      <c r="Q56" s="53"/>
      <c r="R56" s="53"/>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6">
        <f t="shared" si="1"/>
        <v>117</v>
      </c>
      <c r="BB56" s="57">
        <f t="shared" si="2"/>
        <v>117</v>
      </c>
      <c r="BC56" s="42" t="str">
        <f t="shared" si="3"/>
        <v>INR  One Hundred &amp; Seventeen  Only</v>
      </c>
      <c r="IA56" s="21">
        <v>1.43</v>
      </c>
      <c r="IB56" s="21" t="s">
        <v>194</v>
      </c>
      <c r="IC56" s="21" t="s">
        <v>98</v>
      </c>
      <c r="ID56" s="21">
        <v>3</v>
      </c>
      <c r="IE56" s="22" t="s">
        <v>135</v>
      </c>
      <c r="IF56" s="22"/>
      <c r="IG56" s="22"/>
      <c r="IH56" s="22"/>
      <c r="II56" s="22"/>
    </row>
    <row r="57" spans="1:243" s="21" customFormat="1" ht="63.75">
      <c r="A57" s="30">
        <v>1.44</v>
      </c>
      <c r="B57" s="78" t="s">
        <v>195</v>
      </c>
      <c r="C57" s="25" t="s">
        <v>99</v>
      </c>
      <c r="D57" s="94"/>
      <c r="E57" s="94"/>
      <c r="F57" s="94"/>
      <c r="G57" s="94"/>
      <c r="H57" s="94"/>
      <c r="I57" s="94"/>
      <c r="J57" s="94"/>
      <c r="K57" s="94"/>
      <c r="L57" s="94"/>
      <c r="M57" s="94"/>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IA57" s="21">
        <v>1.44</v>
      </c>
      <c r="IB57" s="21" t="s">
        <v>223</v>
      </c>
      <c r="IC57" s="21" t="s">
        <v>99</v>
      </c>
      <c r="IE57" s="22"/>
      <c r="IF57" s="22"/>
      <c r="IG57" s="22"/>
      <c r="IH57" s="22"/>
      <c r="II57" s="22"/>
    </row>
    <row r="58" spans="1:243" s="21" customFormat="1" ht="15.75">
      <c r="A58" s="30">
        <v>1.45</v>
      </c>
      <c r="B58" s="78" t="s">
        <v>181</v>
      </c>
      <c r="C58" s="25" t="s">
        <v>100</v>
      </c>
      <c r="D58" s="71">
        <v>5</v>
      </c>
      <c r="E58" s="82" t="s">
        <v>135</v>
      </c>
      <c r="F58" s="85">
        <v>116</v>
      </c>
      <c r="G58" s="58"/>
      <c r="H58" s="58"/>
      <c r="I58" s="59" t="s">
        <v>38</v>
      </c>
      <c r="J58" s="60">
        <f t="shared" si="0"/>
        <v>1</v>
      </c>
      <c r="K58" s="58" t="s">
        <v>39</v>
      </c>
      <c r="L58" s="58" t="s">
        <v>4</v>
      </c>
      <c r="M58" s="54"/>
      <c r="N58" s="53"/>
      <c r="O58" s="53"/>
      <c r="P58" s="55"/>
      <c r="Q58" s="53"/>
      <c r="R58" s="53"/>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6">
        <f t="shared" si="1"/>
        <v>580</v>
      </c>
      <c r="BB58" s="57">
        <f t="shared" si="2"/>
        <v>580</v>
      </c>
      <c r="BC58" s="42" t="str">
        <f t="shared" si="3"/>
        <v>INR  Five Hundred &amp; Eighty  Only</v>
      </c>
      <c r="IA58" s="21">
        <v>1.45</v>
      </c>
      <c r="IB58" s="21" t="s">
        <v>181</v>
      </c>
      <c r="IC58" s="21" t="s">
        <v>100</v>
      </c>
      <c r="ID58" s="21">
        <v>5</v>
      </c>
      <c r="IE58" s="22" t="s">
        <v>135</v>
      </c>
      <c r="IF58" s="22"/>
      <c r="IG58" s="22"/>
      <c r="IH58" s="22"/>
      <c r="II58" s="22"/>
    </row>
    <row r="59" spans="1:243" s="21" customFormat="1" ht="51">
      <c r="A59" s="30">
        <v>1.46</v>
      </c>
      <c r="B59" s="70" t="s">
        <v>196</v>
      </c>
      <c r="C59" s="25" t="s">
        <v>101</v>
      </c>
      <c r="D59" s="67">
        <v>1</v>
      </c>
      <c r="E59" s="68" t="s">
        <v>73</v>
      </c>
      <c r="F59" s="69">
        <v>1404</v>
      </c>
      <c r="G59" s="58"/>
      <c r="H59" s="58"/>
      <c r="I59" s="59" t="s">
        <v>38</v>
      </c>
      <c r="J59" s="60">
        <f t="shared" si="0"/>
        <v>1</v>
      </c>
      <c r="K59" s="58" t="s">
        <v>39</v>
      </c>
      <c r="L59" s="58" t="s">
        <v>4</v>
      </c>
      <c r="M59" s="54"/>
      <c r="N59" s="53"/>
      <c r="O59" s="53"/>
      <c r="P59" s="55"/>
      <c r="Q59" s="53"/>
      <c r="R59" s="53"/>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6">
        <f t="shared" si="1"/>
        <v>1404</v>
      </c>
      <c r="BB59" s="57">
        <f t="shared" si="2"/>
        <v>1404</v>
      </c>
      <c r="BC59" s="42" t="str">
        <f t="shared" si="3"/>
        <v>INR  One Thousand Four Hundred &amp; Four  Only</v>
      </c>
      <c r="IA59" s="21">
        <v>1.46</v>
      </c>
      <c r="IB59" s="21" t="s">
        <v>224</v>
      </c>
      <c r="IC59" s="21" t="s">
        <v>101</v>
      </c>
      <c r="ID59" s="21">
        <v>1</v>
      </c>
      <c r="IE59" s="22" t="s">
        <v>73</v>
      </c>
      <c r="IF59" s="22"/>
      <c r="IG59" s="22"/>
      <c r="IH59" s="22"/>
      <c r="II59" s="22"/>
    </row>
    <row r="60" spans="1:243" s="21" customFormat="1" ht="59.25" customHeight="1">
      <c r="A60" s="30">
        <v>1.47</v>
      </c>
      <c r="B60" s="70" t="s">
        <v>197</v>
      </c>
      <c r="C60" s="25" t="s">
        <v>102</v>
      </c>
      <c r="D60" s="94"/>
      <c r="E60" s="94"/>
      <c r="F60" s="94"/>
      <c r="G60" s="94"/>
      <c r="H60" s="94"/>
      <c r="I60" s="94"/>
      <c r="J60" s="94"/>
      <c r="K60" s="94"/>
      <c r="L60" s="94"/>
      <c r="M60" s="94"/>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IA60" s="21">
        <v>1.47</v>
      </c>
      <c r="IB60" s="21" t="s">
        <v>225</v>
      </c>
      <c r="IC60" s="21" t="s">
        <v>102</v>
      </c>
      <c r="IE60" s="22"/>
      <c r="IF60" s="22"/>
      <c r="IG60" s="22"/>
      <c r="IH60" s="22"/>
      <c r="II60" s="22"/>
    </row>
    <row r="61" spans="1:243" s="21" customFormat="1" ht="28.5">
      <c r="A61" s="30">
        <v>1.48</v>
      </c>
      <c r="B61" s="70" t="s">
        <v>198</v>
      </c>
      <c r="C61" s="25" t="s">
        <v>103</v>
      </c>
      <c r="D61" s="81">
        <v>1</v>
      </c>
      <c r="E61" s="72" t="s">
        <v>37</v>
      </c>
      <c r="F61" s="74">
        <v>2698</v>
      </c>
      <c r="G61" s="58"/>
      <c r="H61" s="58"/>
      <c r="I61" s="59" t="s">
        <v>38</v>
      </c>
      <c r="J61" s="60">
        <f t="shared" si="0"/>
        <v>1</v>
      </c>
      <c r="K61" s="58" t="s">
        <v>39</v>
      </c>
      <c r="L61" s="58" t="s">
        <v>4</v>
      </c>
      <c r="M61" s="54"/>
      <c r="N61" s="53"/>
      <c r="O61" s="53"/>
      <c r="P61" s="55"/>
      <c r="Q61" s="53"/>
      <c r="R61" s="53"/>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6">
        <f t="shared" si="1"/>
        <v>2698</v>
      </c>
      <c r="BB61" s="57">
        <f t="shared" si="2"/>
        <v>2698</v>
      </c>
      <c r="BC61" s="42" t="str">
        <f t="shared" si="3"/>
        <v>INR  Two Thousand Six Hundred &amp; Ninety Eight  Only</v>
      </c>
      <c r="IA61" s="21">
        <v>1.48</v>
      </c>
      <c r="IB61" s="21" t="s">
        <v>198</v>
      </c>
      <c r="IC61" s="21" t="s">
        <v>103</v>
      </c>
      <c r="ID61" s="21">
        <v>1</v>
      </c>
      <c r="IE61" s="22" t="s">
        <v>37</v>
      </c>
      <c r="IF61" s="22"/>
      <c r="IG61" s="22"/>
      <c r="IH61" s="22"/>
      <c r="II61" s="22"/>
    </row>
    <row r="62" spans="1:243" s="21" customFormat="1" ht="105">
      <c r="A62" s="30">
        <v>1.49</v>
      </c>
      <c r="B62" s="63" t="s">
        <v>136</v>
      </c>
      <c r="C62" s="25" t="s">
        <v>105</v>
      </c>
      <c r="D62" s="94"/>
      <c r="E62" s="94"/>
      <c r="F62" s="94"/>
      <c r="G62" s="94"/>
      <c r="H62" s="94"/>
      <c r="I62" s="94"/>
      <c r="J62" s="94"/>
      <c r="K62" s="94"/>
      <c r="L62" s="94"/>
      <c r="M62" s="94"/>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c r="BA62" s="95"/>
      <c r="BB62" s="95"/>
      <c r="BC62" s="95"/>
      <c r="IA62" s="21">
        <v>1.49</v>
      </c>
      <c r="IB62" s="21" t="s">
        <v>136</v>
      </c>
      <c r="IC62" s="21" t="s">
        <v>105</v>
      </c>
      <c r="IE62" s="22"/>
      <c r="IF62" s="22"/>
      <c r="IG62" s="22"/>
      <c r="IH62" s="22"/>
      <c r="II62" s="22"/>
    </row>
    <row r="63" spans="1:243" s="21" customFormat="1" ht="28.5">
      <c r="A63" s="30">
        <v>1.5</v>
      </c>
      <c r="B63" s="63" t="s">
        <v>137</v>
      </c>
      <c r="C63" s="25" t="s">
        <v>106</v>
      </c>
      <c r="D63" s="86">
        <v>2</v>
      </c>
      <c r="E63" s="87" t="s">
        <v>37</v>
      </c>
      <c r="F63" s="86">
        <v>68550</v>
      </c>
      <c r="G63" s="58"/>
      <c r="H63" s="58"/>
      <c r="I63" s="59" t="s">
        <v>38</v>
      </c>
      <c r="J63" s="60">
        <f>IF(I63="Less(-)",-1,1)</f>
        <v>1</v>
      </c>
      <c r="K63" s="58" t="s">
        <v>39</v>
      </c>
      <c r="L63" s="58" t="s">
        <v>4</v>
      </c>
      <c r="M63" s="54"/>
      <c r="N63" s="53"/>
      <c r="O63" s="53"/>
      <c r="P63" s="55"/>
      <c r="Q63" s="53"/>
      <c r="R63" s="53"/>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6">
        <f>(total_amount_ba($B$2,$D$2,D63,F63,J63,K63,M63))</f>
        <v>137100</v>
      </c>
      <c r="BB63" s="57">
        <f>BA63+SUM(N63:AZ63)</f>
        <v>137100</v>
      </c>
      <c r="BC63" s="42" t="str">
        <f>SpellNumber(L63,BB63)</f>
        <v>INR  One Lakh Thirty Seven Thousand One Hundred    Only</v>
      </c>
      <c r="IA63" s="21">
        <v>1.5</v>
      </c>
      <c r="IB63" s="21" t="s">
        <v>137</v>
      </c>
      <c r="IC63" s="21" t="s">
        <v>106</v>
      </c>
      <c r="ID63" s="21">
        <v>2</v>
      </c>
      <c r="IE63" s="22" t="s">
        <v>37</v>
      </c>
      <c r="IF63" s="22"/>
      <c r="IG63" s="22"/>
      <c r="IH63" s="22"/>
      <c r="II63" s="22"/>
    </row>
    <row r="64" spans="1:243" s="21" customFormat="1" ht="42.75">
      <c r="A64" s="30">
        <v>1.51</v>
      </c>
      <c r="B64" s="63" t="s">
        <v>138</v>
      </c>
      <c r="C64" s="25" t="s">
        <v>107</v>
      </c>
      <c r="D64" s="86">
        <v>2</v>
      </c>
      <c r="E64" s="87" t="s">
        <v>37</v>
      </c>
      <c r="F64" s="86">
        <f>14156/1.12</f>
        <v>12639.29</v>
      </c>
      <c r="G64" s="58"/>
      <c r="H64" s="58"/>
      <c r="I64" s="59" t="s">
        <v>38</v>
      </c>
      <c r="J64" s="60">
        <f>IF(I64="Less(-)",-1,1)</f>
        <v>1</v>
      </c>
      <c r="K64" s="58" t="s">
        <v>39</v>
      </c>
      <c r="L64" s="58" t="s">
        <v>4</v>
      </c>
      <c r="M64" s="54"/>
      <c r="N64" s="53"/>
      <c r="O64" s="53"/>
      <c r="P64" s="55"/>
      <c r="Q64" s="53"/>
      <c r="R64" s="53"/>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6">
        <f>(total_amount_ba($B$2,$D$2,D64,F64,J64,K64,M64))</f>
        <v>25278.58</v>
      </c>
      <c r="BB64" s="57">
        <f>BA64+SUM(N64:AZ64)</f>
        <v>25278.58</v>
      </c>
      <c r="BC64" s="42" t="str">
        <f>SpellNumber(L64,BB64)</f>
        <v>INR  Twenty Five Thousand Two Hundred &amp; Seventy Eight  and Paise Fifty Eight Only</v>
      </c>
      <c r="IA64" s="21">
        <v>1.51</v>
      </c>
      <c r="IB64" s="21" t="s">
        <v>138</v>
      </c>
      <c r="IC64" s="21" t="s">
        <v>107</v>
      </c>
      <c r="ID64" s="21">
        <v>2</v>
      </c>
      <c r="IE64" s="22" t="s">
        <v>37</v>
      </c>
      <c r="IF64" s="22"/>
      <c r="IG64" s="22"/>
      <c r="IH64" s="22"/>
      <c r="II64" s="22"/>
    </row>
    <row r="65" spans="1:243" s="21" customFormat="1" ht="28.5">
      <c r="A65" s="30">
        <v>1.52</v>
      </c>
      <c r="B65" s="63" t="s">
        <v>134</v>
      </c>
      <c r="C65" s="25" t="s">
        <v>108</v>
      </c>
      <c r="D65" s="86">
        <v>1</v>
      </c>
      <c r="E65" s="87" t="s">
        <v>37</v>
      </c>
      <c r="F65" s="86">
        <f>3393/1.12</f>
        <v>3029.46</v>
      </c>
      <c r="G65" s="58"/>
      <c r="H65" s="58"/>
      <c r="I65" s="59" t="s">
        <v>38</v>
      </c>
      <c r="J65" s="60">
        <f>IF(I65="Less(-)",-1,1)</f>
        <v>1</v>
      </c>
      <c r="K65" s="58" t="s">
        <v>39</v>
      </c>
      <c r="L65" s="58" t="s">
        <v>4</v>
      </c>
      <c r="M65" s="54"/>
      <c r="N65" s="53"/>
      <c r="O65" s="53"/>
      <c r="P65" s="55"/>
      <c r="Q65" s="53"/>
      <c r="R65" s="53"/>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6">
        <f>(total_amount_ba($B$2,$D$2,D65,F65,J65,K65,M65))</f>
        <v>3029.46</v>
      </c>
      <c r="BB65" s="57">
        <f>BA65+SUM(N65:AZ65)</f>
        <v>3029.46</v>
      </c>
      <c r="BC65" s="42" t="str">
        <f>SpellNumber(L65,BB65)</f>
        <v>INR  Three Thousand  &amp;Twenty Nine  and Paise Forty Six Only</v>
      </c>
      <c r="IA65" s="21">
        <v>1.52</v>
      </c>
      <c r="IB65" s="21" t="s">
        <v>134</v>
      </c>
      <c r="IC65" s="21" t="s">
        <v>108</v>
      </c>
      <c r="ID65" s="21">
        <v>1</v>
      </c>
      <c r="IE65" s="22" t="s">
        <v>37</v>
      </c>
      <c r="IF65" s="22"/>
      <c r="IG65" s="22"/>
      <c r="IH65" s="22"/>
      <c r="II65" s="22"/>
    </row>
    <row r="66" spans="1:243" s="21" customFormat="1" ht="42.75">
      <c r="A66" s="30">
        <v>1.53</v>
      </c>
      <c r="B66" s="63" t="s">
        <v>139</v>
      </c>
      <c r="C66" s="25" t="s">
        <v>109</v>
      </c>
      <c r="D66" s="86">
        <v>1</v>
      </c>
      <c r="E66" s="87" t="s">
        <v>37</v>
      </c>
      <c r="F66" s="86">
        <f>2865/1.12</f>
        <v>2558.04</v>
      </c>
      <c r="G66" s="58"/>
      <c r="H66" s="58"/>
      <c r="I66" s="59" t="s">
        <v>38</v>
      </c>
      <c r="J66" s="60">
        <f>IF(I66="Less(-)",-1,1)</f>
        <v>1</v>
      </c>
      <c r="K66" s="58" t="s">
        <v>39</v>
      </c>
      <c r="L66" s="58" t="s">
        <v>4</v>
      </c>
      <c r="M66" s="54"/>
      <c r="N66" s="53"/>
      <c r="O66" s="53"/>
      <c r="P66" s="55"/>
      <c r="Q66" s="53"/>
      <c r="R66" s="53"/>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6">
        <f>(total_amount_ba($B$2,$D$2,D66,F66,J66,K66,M66))</f>
        <v>2558.04</v>
      </c>
      <c r="BB66" s="57">
        <f>BA66+SUM(N66:AZ66)</f>
        <v>2558.04</v>
      </c>
      <c r="BC66" s="42" t="str">
        <f>SpellNumber(L66,BB66)</f>
        <v>INR  Two Thousand Five Hundred &amp; Fifty Eight  and Paise Four Only</v>
      </c>
      <c r="IA66" s="21">
        <v>1.53</v>
      </c>
      <c r="IB66" s="21" t="s">
        <v>139</v>
      </c>
      <c r="IC66" s="21" t="s">
        <v>109</v>
      </c>
      <c r="ID66" s="21">
        <v>1</v>
      </c>
      <c r="IE66" s="22" t="s">
        <v>37</v>
      </c>
      <c r="IF66" s="22"/>
      <c r="IG66" s="22"/>
      <c r="IH66" s="22"/>
      <c r="II66" s="22"/>
    </row>
    <row r="67" spans="1:243" s="21" customFormat="1" ht="120">
      <c r="A67" s="30">
        <v>1.54</v>
      </c>
      <c r="B67" s="88" t="s">
        <v>140</v>
      </c>
      <c r="C67" s="25" t="s">
        <v>110</v>
      </c>
      <c r="D67" s="94"/>
      <c r="E67" s="94"/>
      <c r="F67" s="94"/>
      <c r="G67" s="94"/>
      <c r="H67" s="94"/>
      <c r="I67" s="94"/>
      <c r="J67" s="94"/>
      <c r="K67" s="94"/>
      <c r="L67" s="94"/>
      <c r="M67" s="94"/>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c r="AU67" s="95"/>
      <c r="AV67" s="95"/>
      <c r="AW67" s="95"/>
      <c r="AX67" s="95"/>
      <c r="AY67" s="95"/>
      <c r="AZ67" s="95"/>
      <c r="BA67" s="95"/>
      <c r="BB67" s="95"/>
      <c r="BC67" s="95"/>
      <c r="IA67" s="21">
        <v>1.54</v>
      </c>
      <c r="IB67" s="21" t="s">
        <v>140</v>
      </c>
      <c r="IC67" s="21" t="s">
        <v>110</v>
      </c>
      <c r="IE67" s="22"/>
      <c r="IF67" s="22"/>
      <c r="IG67" s="22"/>
      <c r="IH67" s="22"/>
      <c r="II67" s="22"/>
    </row>
    <row r="68" spans="1:243" s="21" customFormat="1" ht="42.75">
      <c r="A68" s="30">
        <v>1.55</v>
      </c>
      <c r="B68" s="63" t="s">
        <v>138</v>
      </c>
      <c r="C68" s="25" t="s">
        <v>111</v>
      </c>
      <c r="D68" s="86">
        <v>3</v>
      </c>
      <c r="E68" s="87" t="s">
        <v>37</v>
      </c>
      <c r="F68" s="86">
        <f>12965/1.12</f>
        <v>11575.89</v>
      </c>
      <c r="G68" s="58"/>
      <c r="H68" s="58"/>
      <c r="I68" s="59" t="s">
        <v>38</v>
      </c>
      <c r="J68" s="60">
        <f aca="true" t="shared" si="4" ref="J68:J88">IF(I68="Less(-)",-1,1)</f>
        <v>1</v>
      </c>
      <c r="K68" s="58" t="s">
        <v>39</v>
      </c>
      <c r="L68" s="58" t="s">
        <v>4</v>
      </c>
      <c r="M68" s="54"/>
      <c r="N68" s="53"/>
      <c r="O68" s="53"/>
      <c r="P68" s="55"/>
      <c r="Q68" s="53"/>
      <c r="R68" s="53"/>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6">
        <f aca="true" t="shared" si="5" ref="BA68:BA88">(total_amount_ba($B$2,$D$2,D68,F68,J68,K68,M68))</f>
        <v>34727.67</v>
      </c>
      <c r="BB68" s="57">
        <f aca="true" t="shared" si="6" ref="BB68:BB88">BA68+SUM(N68:AZ68)</f>
        <v>34727.67</v>
      </c>
      <c r="BC68" s="42" t="str">
        <f aca="true" t="shared" si="7" ref="BC68:BC88">SpellNumber(L68,BB68)</f>
        <v>INR  Thirty Four Thousand Seven Hundred &amp; Twenty Seven  and Paise Sixty Seven Only</v>
      </c>
      <c r="IA68" s="21">
        <v>1.55</v>
      </c>
      <c r="IB68" s="21" t="s">
        <v>138</v>
      </c>
      <c r="IC68" s="21" t="s">
        <v>111</v>
      </c>
      <c r="ID68" s="21">
        <v>3</v>
      </c>
      <c r="IE68" s="22" t="s">
        <v>37</v>
      </c>
      <c r="IF68" s="22"/>
      <c r="IG68" s="22"/>
      <c r="IH68" s="22"/>
      <c r="II68" s="22"/>
    </row>
    <row r="69" spans="1:243" s="21" customFormat="1" ht="28.5">
      <c r="A69" s="30">
        <v>1.56</v>
      </c>
      <c r="B69" s="63" t="s">
        <v>141</v>
      </c>
      <c r="C69" s="25" t="s">
        <v>112</v>
      </c>
      <c r="D69" s="86">
        <v>1</v>
      </c>
      <c r="E69" s="87" t="s">
        <v>37</v>
      </c>
      <c r="F69" s="86">
        <v>41672</v>
      </c>
      <c r="G69" s="58"/>
      <c r="H69" s="58"/>
      <c r="I69" s="59" t="s">
        <v>38</v>
      </c>
      <c r="J69" s="60">
        <f t="shared" si="4"/>
        <v>1</v>
      </c>
      <c r="K69" s="58" t="s">
        <v>39</v>
      </c>
      <c r="L69" s="58" t="s">
        <v>4</v>
      </c>
      <c r="M69" s="54"/>
      <c r="N69" s="53"/>
      <c r="O69" s="53"/>
      <c r="P69" s="55"/>
      <c r="Q69" s="53"/>
      <c r="R69" s="53"/>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6">
        <f t="shared" si="5"/>
        <v>41672</v>
      </c>
      <c r="BB69" s="57">
        <f t="shared" si="6"/>
        <v>41672</v>
      </c>
      <c r="BC69" s="42" t="str">
        <f t="shared" si="7"/>
        <v>INR  Forty One Thousand Six Hundred &amp; Seventy Two  Only</v>
      </c>
      <c r="IA69" s="21">
        <v>1.56</v>
      </c>
      <c r="IB69" s="21" t="s">
        <v>141</v>
      </c>
      <c r="IC69" s="21" t="s">
        <v>112</v>
      </c>
      <c r="ID69" s="21">
        <v>1</v>
      </c>
      <c r="IE69" s="22" t="s">
        <v>37</v>
      </c>
      <c r="IF69" s="22"/>
      <c r="IG69" s="22"/>
      <c r="IH69" s="22"/>
      <c r="II69" s="22"/>
    </row>
    <row r="70" spans="1:243" s="21" customFormat="1" ht="135">
      <c r="A70" s="30">
        <v>1.57</v>
      </c>
      <c r="B70" s="88" t="s">
        <v>142</v>
      </c>
      <c r="C70" s="25" t="s">
        <v>113</v>
      </c>
      <c r="D70" s="94"/>
      <c r="E70" s="94"/>
      <c r="F70" s="94"/>
      <c r="G70" s="94"/>
      <c r="H70" s="94"/>
      <c r="I70" s="94"/>
      <c r="J70" s="94"/>
      <c r="K70" s="94"/>
      <c r="L70" s="94"/>
      <c r="M70" s="94"/>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c r="AU70" s="95"/>
      <c r="AV70" s="95"/>
      <c r="AW70" s="95"/>
      <c r="AX70" s="95"/>
      <c r="AY70" s="95"/>
      <c r="AZ70" s="95"/>
      <c r="BA70" s="95"/>
      <c r="BB70" s="95"/>
      <c r="BC70" s="95"/>
      <c r="IA70" s="21">
        <v>1.57</v>
      </c>
      <c r="IB70" s="21" t="s">
        <v>142</v>
      </c>
      <c r="IC70" s="21" t="s">
        <v>113</v>
      </c>
      <c r="IE70" s="22"/>
      <c r="IF70" s="22"/>
      <c r="IG70" s="22"/>
      <c r="IH70" s="22"/>
      <c r="II70" s="22"/>
    </row>
    <row r="71" spans="1:243" s="21" customFormat="1" ht="28.5">
      <c r="A71" s="30">
        <v>1.58</v>
      </c>
      <c r="B71" s="89" t="s">
        <v>133</v>
      </c>
      <c r="C71" s="25" t="s">
        <v>114</v>
      </c>
      <c r="D71" s="86">
        <v>5</v>
      </c>
      <c r="E71" s="90" t="s">
        <v>135</v>
      </c>
      <c r="F71" s="86">
        <v>540</v>
      </c>
      <c r="G71" s="58"/>
      <c r="H71" s="58"/>
      <c r="I71" s="59" t="s">
        <v>38</v>
      </c>
      <c r="J71" s="60">
        <f t="shared" si="4"/>
        <v>1</v>
      </c>
      <c r="K71" s="58" t="s">
        <v>39</v>
      </c>
      <c r="L71" s="58" t="s">
        <v>4</v>
      </c>
      <c r="M71" s="54"/>
      <c r="N71" s="53"/>
      <c r="O71" s="53"/>
      <c r="P71" s="55"/>
      <c r="Q71" s="53"/>
      <c r="R71" s="53"/>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6">
        <f t="shared" si="5"/>
        <v>2700</v>
      </c>
      <c r="BB71" s="57">
        <f t="shared" si="6"/>
        <v>2700</v>
      </c>
      <c r="BC71" s="42" t="str">
        <f t="shared" si="7"/>
        <v>INR  Two Thousand Seven Hundred    Only</v>
      </c>
      <c r="IA71" s="21">
        <v>1.58</v>
      </c>
      <c r="IB71" s="21" t="s">
        <v>133</v>
      </c>
      <c r="IC71" s="21" t="s">
        <v>114</v>
      </c>
      <c r="ID71" s="21">
        <v>5</v>
      </c>
      <c r="IE71" s="22" t="s">
        <v>135</v>
      </c>
      <c r="IF71" s="22"/>
      <c r="IG71" s="22"/>
      <c r="IH71" s="22"/>
      <c r="II71" s="22"/>
    </row>
    <row r="72" spans="1:243" s="21" customFormat="1" ht="28.5">
      <c r="A72" s="30">
        <v>1.59</v>
      </c>
      <c r="B72" s="89" t="s">
        <v>104</v>
      </c>
      <c r="C72" s="25" t="s">
        <v>115</v>
      </c>
      <c r="D72" s="86">
        <v>5</v>
      </c>
      <c r="E72" s="90" t="s">
        <v>135</v>
      </c>
      <c r="F72" s="86">
        <v>686</v>
      </c>
      <c r="G72" s="58"/>
      <c r="H72" s="58"/>
      <c r="I72" s="59" t="s">
        <v>38</v>
      </c>
      <c r="J72" s="60">
        <f t="shared" si="4"/>
        <v>1</v>
      </c>
      <c r="K72" s="58" t="s">
        <v>39</v>
      </c>
      <c r="L72" s="58" t="s">
        <v>4</v>
      </c>
      <c r="M72" s="54"/>
      <c r="N72" s="53"/>
      <c r="O72" s="53"/>
      <c r="P72" s="55"/>
      <c r="Q72" s="53"/>
      <c r="R72" s="53"/>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6">
        <f t="shared" si="5"/>
        <v>3430</v>
      </c>
      <c r="BB72" s="57">
        <f t="shared" si="6"/>
        <v>3430</v>
      </c>
      <c r="BC72" s="42" t="str">
        <f t="shared" si="7"/>
        <v>INR  Three Thousand Four Hundred &amp; Thirty  Only</v>
      </c>
      <c r="IA72" s="21">
        <v>1.59</v>
      </c>
      <c r="IB72" s="21" t="s">
        <v>104</v>
      </c>
      <c r="IC72" s="21" t="s">
        <v>115</v>
      </c>
      <c r="ID72" s="21">
        <v>5</v>
      </c>
      <c r="IE72" s="22" t="s">
        <v>135</v>
      </c>
      <c r="IF72" s="22"/>
      <c r="IG72" s="22"/>
      <c r="IH72" s="22"/>
      <c r="II72" s="22"/>
    </row>
    <row r="73" spans="1:243" s="21" customFormat="1" ht="28.5">
      <c r="A73" s="30">
        <v>1.6</v>
      </c>
      <c r="B73" s="89" t="s">
        <v>139</v>
      </c>
      <c r="C73" s="25" t="s">
        <v>116</v>
      </c>
      <c r="D73" s="86">
        <v>10</v>
      </c>
      <c r="E73" s="90" t="s">
        <v>135</v>
      </c>
      <c r="F73" s="86">
        <v>791</v>
      </c>
      <c r="G73" s="58"/>
      <c r="H73" s="58"/>
      <c r="I73" s="59" t="s">
        <v>38</v>
      </c>
      <c r="J73" s="60">
        <f t="shared" si="4"/>
        <v>1</v>
      </c>
      <c r="K73" s="58" t="s">
        <v>39</v>
      </c>
      <c r="L73" s="58" t="s">
        <v>4</v>
      </c>
      <c r="M73" s="54"/>
      <c r="N73" s="53"/>
      <c r="O73" s="53"/>
      <c r="P73" s="55"/>
      <c r="Q73" s="53"/>
      <c r="R73" s="53"/>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6">
        <f t="shared" si="5"/>
        <v>7910</v>
      </c>
      <c r="BB73" s="57">
        <f t="shared" si="6"/>
        <v>7910</v>
      </c>
      <c r="BC73" s="42" t="str">
        <f t="shared" si="7"/>
        <v>INR  Seven Thousand Nine Hundred &amp; Ten  Only</v>
      </c>
      <c r="IA73" s="21">
        <v>1.6</v>
      </c>
      <c r="IB73" s="21" t="s">
        <v>139</v>
      </c>
      <c r="IC73" s="21" t="s">
        <v>116</v>
      </c>
      <c r="ID73" s="21">
        <v>10</v>
      </c>
      <c r="IE73" s="22" t="s">
        <v>135</v>
      </c>
      <c r="IF73" s="22"/>
      <c r="IG73" s="22"/>
      <c r="IH73" s="22"/>
      <c r="II73" s="22"/>
    </row>
    <row r="74" spans="1:243" s="21" customFormat="1" ht="28.5">
      <c r="A74" s="30">
        <v>1.61</v>
      </c>
      <c r="B74" s="89" t="s">
        <v>134</v>
      </c>
      <c r="C74" s="25" t="s">
        <v>117</v>
      </c>
      <c r="D74" s="86">
        <v>18</v>
      </c>
      <c r="E74" s="90" t="s">
        <v>135</v>
      </c>
      <c r="F74" s="86">
        <v>1118</v>
      </c>
      <c r="G74" s="58"/>
      <c r="H74" s="58"/>
      <c r="I74" s="59" t="s">
        <v>38</v>
      </c>
      <c r="J74" s="60">
        <f t="shared" si="4"/>
        <v>1</v>
      </c>
      <c r="K74" s="58" t="s">
        <v>39</v>
      </c>
      <c r="L74" s="58" t="s">
        <v>4</v>
      </c>
      <c r="M74" s="54"/>
      <c r="N74" s="53"/>
      <c r="O74" s="53"/>
      <c r="P74" s="55"/>
      <c r="Q74" s="53"/>
      <c r="R74" s="53"/>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6">
        <f t="shared" si="5"/>
        <v>20124</v>
      </c>
      <c r="BB74" s="57">
        <f t="shared" si="6"/>
        <v>20124</v>
      </c>
      <c r="BC74" s="42" t="str">
        <f t="shared" si="7"/>
        <v>INR  Twenty Thousand One Hundred &amp; Twenty Four  Only</v>
      </c>
      <c r="IA74" s="21">
        <v>1.61</v>
      </c>
      <c r="IB74" s="21" t="s">
        <v>134</v>
      </c>
      <c r="IC74" s="21" t="s">
        <v>117</v>
      </c>
      <c r="ID74" s="21">
        <v>18</v>
      </c>
      <c r="IE74" s="22" t="s">
        <v>135</v>
      </c>
      <c r="IF74" s="22"/>
      <c r="IG74" s="22"/>
      <c r="IH74" s="22"/>
      <c r="II74" s="22"/>
    </row>
    <row r="75" spans="1:243" s="21" customFormat="1" ht="45">
      <c r="A75" s="30">
        <v>1.62</v>
      </c>
      <c r="B75" s="88" t="s">
        <v>143</v>
      </c>
      <c r="C75" s="25" t="s">
        <v>118</v>
      </c>
      <c r="D75" s="94"/>
      <c r="E75" s="94"/>
      <c r="F75" s="94"/>
      <c r="G75" s="94"/>
      <c r="H75" s="94"/>
      <c r="I75" s="94"/>
      <c r="J75" s="94"/>
      <c r="K75" s="94"/>
      <c r="L75" s="94"/>
      <c r="M75" s="94"/>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95"/>
      <c r="AW75" s="95"/>
      <c r="AX75" s="95"/>
      <c r="AY75" s="95"/>
      <c r="AZ75" s="95"/>
      <c r="BA75" s="95"/>
      <c r="BB75" s="95"/>
      <c r="BC75" s="95"/>
      <c r="IA75" s="21">
        <v>1.62</v>
      </c>
      <c r="IB75" s="21" t="s">
        <v>143</v>
      </c>
      <c r="IC75" s="21" t="s">
        <v>118</v>
      </c>
      <c r="IE75" s="22"/>
      <c r="IF75" s="22"/>
      <c r="IG75" s="22"/>
      <c r="IH75" s="22"/>
      <c r="II75" s="22"/>
    </row>
    <row r="76" spans="1:243" s="21" customFormat="1" ht="28.5">
      <c r="A76" s="30">
        <v>1.63</v>
      </c>
      <c r="B76" s="88" t="s">
        <v>133</v>
      </c>
      <c r="C76" s="25" t="s">
        <v>119</v>
      </c>
      <c r="D76" s="86">
        <v>2</v>
      </c>
      <c r="E76" s="91" t="s">
        <v>37</v>
      </c>
      <c r="F76" s="86">
        <v>909</v>
      </c>
      <c r="G76" s="58"/>
      <c r="H76" s="58"/>
      <c r="I76" s="59" t="s">
        <v>38</v>
      </c>
      <c r="J76" s="60">
        <f t="shared" si="4"/>
        <v>1</v>
      </c>
      <c r="K76" s="58" t="s">
        <v>39</v>
      </c>
      <c r="L76" s="58" t="s">
        <v>4</v>
      </c>
      <c r="M76" s="54"/>
      <c r="N76" s="53"/>
      <c r="O76" s="53"/>
      <c r="P76" s="55"/>
      <c r="Q76" s="53"/>
      <c r="R76" s="53"/>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6">
        <f t="shared" si="5"/>
        <v>1818</v>
      </c>
      <c r="BB76" s="57">
        <f t="shared" si="6"/>
        <v>1818</v>
      </c>
      <c r="BC76" s="42" t="str">
        <f t="shared" si="7"/>
        <v>INR  One Thousand Eight Hundred &amp; Eighteen  Only</v>
      </c>
      <c r="IA76" s="21">
        <v>1.63</v>
      </c>
      <c r="IB76" s="21" t="s">
        <v>133</v>
      </c>
      <c r="IC76" s="21" t="s">
        <v>119</v>
      </c>
      <c r="ID76" s="21">
        <v>2</v>
      </c>
      <c r="IE76" s="22" t="s">
        <v>37</v>
      </c>
      <c r="IF76" s="22"/>
      <c r="IG76" s="22"/>
      <c r="IH76" s="22"/>
      <c r="II76" s="22"/>
    </row>
    <row r="77" spans="1:243" s="21" customFormat="1" ht="60">
      <c r="A77" s="30">
        <v>1.64</v>
      </c>
      <c r="B77" s="88" t="s">
        <v>144</v>
      </c>
      <c r="C77" s="25" t="s">
        <v>120</v>
      </c>
      <c r="D77" s="92">
        <v>4</v>
      </c>
      <c r="E77" s="93" t="s">
        <v>73</v>
      </c>
      <c r="F77" s="92">
        <v>25310</v>
      </c>
      <c r="G77" s="58"/>
      <c r="H77" s="58"/>
      <c r="I77" s="59" t="s">
        <v>38</v>
      </c>
      <c r="J77" s="60">
        <f t="shared" si="4"/>
        <v>1</v>
      </c>
      <c r="K77" s="58" t="s">
        <v>39</v>
      </c>
      <c r="L77" s="58" t="s">
        <v>4</v>
      </c>
      <c r="M77" s="54"/>
      <c r="N77" s="53"/>
      <c r="O77" s="53"/>
      <c r="P77" s="55"/>
      <c r="Q77" s="53"/>
      <c r="R77" s="53"/>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6">
        <f t="shared" si="5"/>
        <v>101240</v>
      </c>
      <c r="BB77" s="57">
        <f t="shared" si="6"/>
        <v>101240</v>
      </c>
      <c r="BC77" s="42" t="str">
        <f t="shared" si="7"/>
        <v>INR  One Lakh One Thousand Two Hundred &amp; Forty  Only</v>
      </c>
      <c r="IA77" s="21">
        <v>1.64</v>
      </c>
      <c r="IB77" s="21" t="s">
        <v>144</v>
      </c>
      <c r="IC77" s="21" t="s">
        <v>120</v>
      </c>
      <c r="ID77" s="21">
        <v>4</v>
      </c>
      <c r="IE77" s="22" t="s">
        <v>73</v>
      </c>
      <c r="IF77" s="22"/>
      <c r="IG77" s="22"/>
      <c r="IH77" s="22"/>
      <c r="II77" s="22"/>
    </row>
    <row r="78" spans="1:243" s="21" customFormat="1" ht="90">
      <c r="A78" s="30">
        <v>1.65</v>
      </c>
      <c r="B78" s="88" t="s">
        <v>145</v>
      </c>
      <c r="C78" s="25" t="s">
        <v>121</v>
      </c>
      <c r="D78" s="92">
        <v>1</v>
      </c>
      <c r="E78" s="93" t="s">
        <v>156</v>
      </c>
      <c r="F78" s="92">
        <v>182994</v>
      </c>
      <c r="G78" s="58"/>
      <c r="H78" s="58"/>
      <c r="I78" s="59" t="s">
        <v>38</v>
      </c>
      <c r="J78" s="60">
        <f t="shared" si="4"/>
        <v>1</v>
      </c>
      <c r="K78" s="58" t="s">
        <v>39</v>
      </c>
      <c r="L78" s="58" t="s">
        <v>4</v>
      </c>
      <c r="M78" s="54"/>
      <c r="N78" s="53"/>
      <c r="O78" s="53"/>
      <c r="P78" s="55"/>
      <c r="Q78" s="53"/>
      <c r="R78" s="53"/>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6">
        <f t="shared" si="5"/>
        <v>182994</v>
      </c>
      <c r="BB78" s="57">
        <f t="shared" si="6"/>
        <v>182994</v>
      </c>
      <c r="BC78" s="42" t="str">
        <f t="shared" si="7"/>
        <v>INR  One Lakh Eighty Two Thousand Nine Hundred &amp; Ninety Four  Only</v>
      </c>
      <c r="IA78" s="21">
        <v>1.65</v>
      </c>
      <c r="IB78" s="21" t="s">
        <v>145</v>
      </c>
      <c r="IC78" s="21" t="s">
        <v>121</v>
      </c>
      <c r="ID78" s="21">
        <v>1</v>
      </c>
      <c r="IE78" s="22" t="s">
        <v>156</v>
      </c>
      <c r="IF78" s="22"/>
      <c r="IG78" s="22"/>
      <c r="IH78" s="22"/>
      <c r="II78" s="22"/>
    </row>
    <row r="79" spans="1:243" s="21" customFormat="1" ht="135">
      <c r="A79" s="30">
        <v>1.66</v>
      </c>
      <c r="B79" s="63" t="s">
        <v>146</v>
      </c>
      <c r="C79" s="25" t="s">
        <v>122</v>
      </c>
      <c r="D79" s="94"/>
      <c r="E79" s="94"/>
      <c r="F79" s="94"/>
      <c r="G79" s="94"/>
      <c r="H79" s="94"/>
      <c r="I79" s="94"/>
      <c r="J79" s="94"/>
      <c r="K79" s="94"/>
      <c r="L79" s="94"/>
      <c r="M79" s="94"/>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c r="AU79" s="95"/>
      <c r="AV79" s="95"/>
      <c r="AW79" s="95"/>
      <c r="AX79" s="95"/>
      <c r="AY79" s="95"/>
      <c r="AZ79" s="95"/>
      <c r="BA79" s="95"/>
      <c r="BB79" s="95"/>
      <c r="BC79" s="95"/>
      <c r="IA79" s="21">
        <v>1.66</v>
      </c>
      <c r="IB79" s="21" t="s">
        <v>146</v>
      </c>
      <c r="IC79" s="21" t="s">
        <v>122</v>
      </c>
      <c r="IE79" s="22"/>
      <c r="IF79" s="22"/>
      <c r="IG79" s="22"/>
      <c r="IH79" s="22"/>
      <c r="II79" s="22"/>
    </row>
    <row r="80" spans="1:243" s="21" customFormat="1" ht="15.75">
      <c r="A80" s="30">
        <v>1.67</v>
      </c>
      <c r="B80" s="89" t="s">
        <v>147</v>
      </c>
      <c r="C80" s="25" t="s">
        <v>123</v>
      </c>
      <c r="D80" s="86">
        <v>10</v>
      </c>
      <c r="E80" s="90" t="s">
        <v>135</v>
      </c>
      <c r="F80" s="86">
        <v>600</v>
      </c>
      <c r="G80" s="58"/>
      <c r="H80" s="58"/>
      <c r="I80" s="59" t="s">
        <v>38</v>
      </c>
      <c r="J80" s="60">
        <f t="shared" si="4"/>
        <v>1</v>
      </c>
      <c r="K80" s="58" t="s">
        <v>39</v>
      </c>
      <c r="L80" s="58" t="s">
        <v>4</v>
      </c>
      <c r="M80" s="54"/>
      <c r="N80" s="53"/>
      <c r="O80" s="53"/>
      <c r="P80" s="55"/>
      <c r="Q80" s="53"/>
      <c r="R80" s="53"/>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6">
        <f t="shared" si="5"/>
        <v>6000</v>
      </c>
      <c r="BB80" s="57">
        <f t="shared" si="6"/>
        <v>6000</v>
      </c>
      <c r="BC80" s="42" t="str">
        <f t="shared" si="7"/>
        <v>INR  Six Thousand    Only</v>
      </c>
      <c r="IA80" s="21">
        <v>1.67</v>
      </c>
      <c r="IB80" s="21" t="s">
        <v>147</v>
      </c>
      <c r="IC80" s="21" t="s">
        <v>123</v>
      </c>
      <c r="ID80" s="21">
        <v>10</v>
      </c>
      <c r="IE80" s="22" t="s">
        <v>135</v>
      </c>
      <c r="IF80" s="22"/>
      <c r="IG80" s="22"/>
      <c r="IH80" s="22"/>
      <c r="II80" s="22"/>
    </row>
    <row r="81" spans="1:243" s="21" customFormat="1" ht="90">
      <c r="A81" s="30">
        <v>1.68</v>
      </c>
      <c r="B81" s="63" t="s">
        <v>148</v>
      </c>
      <c r="C81" s="25" t="s">
        <v>124</v>
      </c>
      <c r="D81" s="94"/>
      <c r="E81" s="94"/>
      <c r="F81" s="94"/>
      <c r="G81" s="94"/>
      <c r="H81" s="94"/>
      <c r="I81" s="94"/>
      <c r="J81" s="94"/>
      <c r="K81" s="94"/>
      <c r="L81" s="94"/>
      <c r="M81" s="94"/>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c r="AU81" s="95"/>
      <c r="AV81" s="95"/>
      <c r="AW81" s="95"/>
      <c r="AX81" s="95"/>
      <c r="AY81" s="95"/>
      <c r="AZ81" s="95"/>
      <c r="BA81" s="95"/>
      <c r="BB81" s="95"/>
      <c r="BC81" s="95"/>
      <c r="IA81" s="21">
        <v>1.68</v>
      </c>
      <c r="IB81" s="21" t="s">
        <v>148</v>
      </c>
      <c r="IC81" s="21" t="s">
        <v>124</v>
      </c>
      <c r="IE81" s="22"/>
      <c r="IF81" s="22"/>
      <c r="IG81" s="22"/>
      <c r="IH81" s="22"/>
      <c r="II81" s="22"/>
    </row>
    <row r="82" spans="1:243" s="21" customFormat="1" ht="28.5">
      <c r="A82" s="30">
        <v>1.69</v>
      </c>
      <c r="B82" s="89" t="s">
        <v>149</v>
      </c>
      <c r="C82" s="25" t="s">
        <v>125</v>
      </c>
      <c r="D82" s="86">
        <v>500</v>
      </c>
      <c r="E82" s="90" t="s">
        <v>157</v>
      </c>
      <c r="F82" s="86">
        <f>9.7/1.12</f>
        <v>8.66</v>
      </c>
      <c r="G82" s="58"/>
      <c r="H82" s="58"/>
      <c r="I82" s="59" t="s">
        <v>38</v>
      </c>
      <c r="J82" s="60">
        <f t="shared" si="4"/>
        <v>1</v>
      </c>
      <c r="K82" s="58" t="s">
        <v>39</v>
      </c>
      <c r="L82" s="58" t="s">
        <v>4</v>
      </c>
      <c r="M82" s="54"/>
      <c r="N82" s="53"/>
      <c r="O82" s="53"/>
      <c r="P82" s="55"/>
      <c r="Q82" s="53"/>
      <c r="R82" s="53"/>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6">
        <f t="shared" si="5"/>
        <v>4330</v>
      </c>
      <c r="BB82" s="57">
        <f t="shared" si="6"/>
        <v>4330</v>
      </c>
      <c r="BC82" s="42" t="str">
        <f t="shared" si="7"/>
        <v>INR  Four Thousand Three Hundred &amp; Thirty  Only</v>
      </c>
      <c r="IA82" s="21">
        <v>1.69</v>
      </c>
      <c r="IB82" s="21" t="s">
        <v>149</v>
      </c>
      <c r="IC82" s="21" t="s">
        <v>125</v>
      </c>
      <c r="ID82" s="21">
        <v>500</v>
      </c>
      <c r="IE82" s="22" t="s">
        <v>157</v>
      </c>
      <c r="IF82" s="22"/>
      <c r="IG82" s="22"/>
      <c r="IH82" s="22"/>
      <c r="II82" s="22"/>
    </row>
    <row r="83" spans="1:243" s="21" customFormat="1" ht="109.5" customHeight="1">
      <c r="A83" s="30">
        <v>1.7</v>
      </c>
      <c r="B83" s="63" t="s">
        <v>150</v>
      </c>
      <c r="C83" s="25" t="s">
        <v>126</v>
      </c>
      <c r="D83" s="94"/>
      <c r="E83" s="94"/>
      <c r="F83" s="94"/>
      <c r="G83" s="94"/>
      <c r="H83" s="94"/>
      <c r="I83" s="94"/>
      <c r="J83" s="94"/>
      <c r="K83" s="94"/>
      <c r="L83" s="94"/>
      <c r="M83" s="94"/>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c r="AU83" s="95"/>
      <c r="AV83" s="95"/>
      <c r="AW83" s="95"/>
      <c r="AX83" s="95"/>
      <c r="AY83" s="95"/>
      <c r="AZ83" s="95"/>
      <c r="BA83" s="95"/>
      <c r="BB83" s="95"/>
      <c r="BC83" s="95"/>
      <c r="IA83" s="21">
        <v>1.7</v>
      </c>
      <c r="IB83" s="34" t="s">
        <v>226</v>
      </c>
      <c r="IC83" s="21" t="s">
        <v>126</v>
      </c>
      <c r="IE83" s="22"/>
      <c r="IF83" s="22"/>
      <c r="IG83" s="22"/>
      <c r="IH83" s="22"/>
      <c r="II83" s="22"/>
    </row>
    <row r="84" spans="1:243" s="21" customFormat="1" ht="28.5">
      <c r="A84" s="30">
        <v>1.71</v>
      </c>
      <c r="B84" s="89" t="s">
        <v>151</v>
      </c>
      <c r="C84" s="25" t="s">
        <v>127</v>
      </c>
      <c r="D84" s="86">
        <v>200</v>
      </c>
      <c r="E84" s="90" t="s">
        <v>157</v>
      </c>
      <c r="F84" s="86">
        <f>9.7/1.12</f>
        <v>8.66</v>
      </c>
      <c r="G84" s="58"/>
      <c r="H84" s="58"/>
      <c r="I84" s="59" t="s">
        <v>38</v>
      </c>
      <c r="J84" s="60">
        <f t="shared" si="4"/>
        <v>1</v>
      </c>
      <c r="K84" s="58" t="s">
        <v>39</v>
      </c>
      <c r="L84" s="58" t="s">
        <v>4</v>
      </c>
      <c r="M84" s="54"/>
      <c r="N84" s="53"/>
      <c r="O84" s="53"/>
      <c r="P84" s="55"/>
      <c r="Q84" s="53"/>
      <c r="R84" s="53"/>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6">
        <f t="shared" si="5"/>
        <v>1732</v>
      </c>
      <c r="BB84" s="57">
        <f t="shared" si="6"/>
        <v>1732</v>
      </c>
      <c r="BC84" s="42" t="str">
        <f t="shared" si="7"/>
        <v>INR  One Thousand Seven Hundred &amp; Thirty Two  Only</v>
      </c>
      <c r="IA84" s="21">
        <v>1.71</v>
      </c>
      <c r="IB84" s="21" t="s">
        <v>151</v>
      </c>
      <c r="IC84" s="21" t="s">
        <v>127</v>
      </c>
      <c r="ID84" s="21">
        <v>200</v>
      </c>
      <c r="IE84" s="22" t="s">
        <v>157</v>
      </c>
      <c r="IF84" s="22"/>
      <c r="IG84" s="22"/>
      <c r="IH84" s="22"/>
      <c r="II84" s="22"/>
    </row>
    <row r="85" spans="1:243" s="21" customFormat="1" ht="75">
      <c r="A85" s="30">
        <v>1.72</v>
      </c>
      <c r="B85" s="89" t="s">
        <v>152</v>
      </c>
      <c r="C85" s="25" t="s">
        <v>128</v>
      </c>
      <c r="D85" s="92">
        <v>1</v>
      </c>
      <c r="E85" s="91" t="s">
        <v>158</v>
      </c>
      <c r="F85" s="92">
        <v>20686</v>
      </c>
      <c r="G85" s="58"/>
      <c r="H85" s="58"/>
      <c r="I85" s="59" t="s">
        <v>38</v>
      </c>
      <c r="J85" s="60">
        <f t="shared" si="4"/>
        <v>1</v>
      </c>
      <c r="K85" s="58" t="s">
        <v>39</v>
      </c>
      <c r="L85" s="58" t="s">
        <v>4</v>
      </c>
      <c r="M85" s="54"/>
      <c r="N85" s="53"/>
      <c r="O85" s="53"/>
      <c r="P85" s="55"/>
      <c r="Q85" s="53"/>
      <c r="R85" s="53"/>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6">
        <f t="shared" si="5"/>
        <v>20686</v>
      </c>
      <c r="BB85" s="57">
        <f t="shared" si="6"/>
        <v>20686</v>
      </c>
      <c r="BC85" s="42" t="str">
        <f t="shared" si="7"/>
        <v>INR  Twenty Thousand Six Hundred &amp; Eighty Six  Only</v>
      </c>
      <c r="IA85" s="21">
        <v>1.72</v>
      </c>
      <c r="IB85" s="21" t="s">
        <v>152</v>
      </c>
      <c r="IC85" s="21" t="s">
        <v>128</v>
      </c>
      <c r="ID85" s="21">
        <v>1</v>
      </c>
      <c r="IE85" s="22" t="s">
        <v>158</v>
      </c>
      <c r="IF85" s="22"/>
      <c r="IG85" s="22"/>
      <c r="IH85" s="22"/>
      <c r="II85" s="22"/>
    </row>
    <row r="86" spans="1:243" s="21" customFormat="1" ht="45">
      <c r="A86" s="30">
        <v>1.73</v>
      </c>
      <c r="B86" s="89" t="s">
        <v>153</v>
      </c>
      <c r="C86" s="25" t="s">
        <v>129</v>
      </c>
      <c r="D86" s="94"/>
      <c r="E86" s="94"/>
      <c r="F86" s="94"/>
      <c r="G86" s="94"/>
      <c r="H86" s="94"/>
      <c r="I86" s="94"/>
      <c r="J86" s="94"/>
      <c r="K86" s="94"/>
      <c r="L86" s="94"/>
      <c r="M86" s="94"/>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L86" s="95"/>
      <c r="AM86" s="95"/>
      <c r="AN86" s="95"/>
      <c r="AO86" s="95"/>
      <c r="AP86" s="95"/>
      <c r="AQ86" s="95"/>
      <c r="AR86" s="95"/>
      <c r="AS86" s="95"/>
      <c r="AT86" s="95"/>
      <c r="AU86" s="95"/>
      <c r="AV86" s="95"/>
      <c r="AW86" s="95"/>
      <c r="AX86" s="95"/>
      <c r="AY86" s="95"/>
      <c r="AZ86" s="95"/>
      <c r="BA86" s="95"/>
      <c r="BB86" s="95"/>
      <c r="BC86" s="95"/>
      <c r="IA86" s="21">
        <v>1.73</v>
      </c>
      <c r="IB86" s="21" t="s">
        <v>153</v>
      </c>
      <c r="IC86" s="21" t="s">
        <v>129</v>
      </c>
      <c r="IE86" s="22"/>
      <c r="IF86" s="22"/>
      <c r="IG86" s="22"/>
      <c r="IH86" s="22"/>
      <c r="II86" s="22"/>
    </row>
    <row r="87" spans="1:243" s="21" customFormat="1" ht="28.5">
      <c r="A87" s="30">
        <v>1.74</v>
      </c>
      <c r="B87" s="89" t="s">
        <v>154</v>
      </c>
      <c r="C87" s="25" t="s">
        <v>130</v>
      </c>
      <c r="D87" s="86">
        <v>1</v>
      </c>
      <c r="E87" s="92" t="s">
        <v>37</v>
      </c>
      <c r="F87" s="86">
        <v>181</v>
      </c>
      <c r="G87" s="58"/>
      <c r="H87" s="58"/>
      <c r="I87" s="59" t="s">
        <v>38</v>
      </c>
      <c r="J87" s="60">
        <f t="shared" si="4"/>
        <v>1</v>
      </c>
      <c r="K87" s="58" t="s">
        <v>39</v>
      </c>
      <c r="L87" s="58" t="s">
        <v>4</v>
      </c>
      <c r="M87" s="54"/>
      <c r="N87" s="53"/>
      <c r="O87" s="53"/>
      <c r="P87" s="55"/>
      <c r="Q87" s="53"/>
      <c r="R87" s="53"/>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6">
        <f t="shared" si="5"/>
        <v>181</v>
      </c>
      <c r="BB87" s="57">
        <f t="shared" si="6"/>
        <v>181</v>
      </c>
      <c r="BC87" s="42" t="str">
        <f t="shared" si="7"/>
        <v>INR  One Hundred &amp; Eighty One  Only</v>
      </c>
      <c r="IA87" s="21">
        <v>1.74</v>
      </c>
      <c r="IB87" s="21" t="s">
        <v>154</v>
      </c>
      <c r="IC87" s="21" t="s">
        <v>130</v>
      </c>
      <c r="ID87" s="21">
        <v>1</v>
      </c>
      <c r="IE87" s="22" t="s">
        <v>37</v>
      </c>
      <c r="IF87" s="22"/>
      <c r="IG87" s="22"/>
      <c r="IH87" s="22"/>
      <c r="II87" s="22"/>
    </row>
    <row r="88" spans="1:243" s="21" customFormat="1" ht="28.5">
      <c r="A88" s="30">
        <v>1.75</v>
      </c>
      <c r="B88" s="89" t="s">
        <v>155</v>
      </c>
      <c r="C88" s="25" t="s">
        <v>131</v>
      </c>
      <c r="D88" s="86">
        <v>1</v>
      </c>
      <c r="E88" s="92" t="s">
        <v>37</v>
      </c>
      <c r="F88" s="86">
        <v>194</v>
      </c>
      <c r="G88" s="58"/>
      <c r="H88" s="58"/>
      <c r="I88" s="59" t="s">
        <v>38</v>
      </c>
      <c r="J88" s="60">
        <f t="shared" si="4"/>
        <v>1</v>
      </c>
      <c r="K88" s="58" t="s">
        <v>39</v>
      </c>
      <c r="L88" s="58" t="s">
        <v>4</v>
      </c>
      <c r="M88" s="54"/>
      <c r="N88" s="53"/>
      <c r="O88" s="53"/>
      <c r="P88" s="55"/>
      <c r="Q88" s="53"/>
      <c r="R88" s="53"/>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6">
        <f t="shared" si="5"/>
        <v>194</v>
      </c>
      <c r="BB88" s="57">
        <f t="shared" si="6"/>
        <v>194</v>
      </c>
      <c r="BC88" s="42" t="str">
        <f t="shared" si="7"/>
        <v>INR  One Hundred &amp; Ninety Four  Only</v>
      </c>
      <c r="IA88" s="21">
        <v>1.75</v>
      </c>
      <c r="IB88" s="21" t="s">
        <v>155</v>
      </c>
      <c r="IC88" s="21" t="s">
        <v>131</v>
      </c>
      <c r="ID88" s="21">
        <v>1</v>
      </c>
      <c r="IE88" s="22" t="s">
        <v>37</v>
      </c>
      <c r="IF88" s="22"/>
      <c r="IG88" s="22"/>
      <c r="IH88" s="22"/>
      <c r="II88" s="22"/>
    </row>
    <row r="89" spans="1:243" s="61" customFormat="1" ht="42.75">
      <c r="A89" s="35" t="s">
        <v>46</v>
      </c>
      <c r="B89" s="64"/>
      <c r="C89" s="65"/>
      <c r="D89" s="37"/>
      <c r="E89" s="37"/>
      <c r="F89" s="37"/>
      <c r="G89" s="37"/>
      <c r="H89" s="38"/>
      <c r="I89" s="38"/>
      <c r="J89" s="38"/>
      <c r="K89" s="38"/>
      <c r="L89" s="39"/>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29">
        <f>ROUND(SUM(BA15:BA88),0)</f>
        <v>1089167</v>
      </c>
      <c r="BB89" s="41">
        <f>SUM(BB15:BB88)</f>
        <v>1089166.75</v>
      </c>
      <c r="BC89" s="66" t="str">
        <f>SpellNumber(L89,BA89)</f>
        <v>  Ten Lakh Eighty Nine Thousand One Hundred &amp; Sixty Seven  Only</v>
      </c>
      <c r="IE89" s="62"/>
      <c r="IF89" s="62"/>
      <c r="IG89" s="62"/>
      <c r="IH89" s="62"/>
      <c r="II89" s="62"/>
    </row>
    <row r="90" spans="1:243" s="61" customFormat="1" ht="36.75" customHeight="1">
      <c r="A90" s="36" t="s">
        <v>47</v>
      </c>
      <c r="B90" s="43"/>
      <c r="C90" s="44"/>
      <c r="D90" s="52"/>
      <c r="E90" s="45" t="s">
        <v>52</v>
      </c>
      <c r="F90" s="26"/>
      <c r="G90" s="46"/>
      <c r="H90" s="47"/>
      <c r="I90" s="47"/>
      <c r="J90" s="47"/>
      <c r="K90" s="48"/>
      <c r="L90" s="23"/>
      <c r="M90" s="49"/>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24">
        <f>IF(ISBLANK(F90),0,IF(E90="Excess (+)",ROUND(BA89+(BA89*F90),2),IF(E90="Less (-)",ROUND(BA89+(BA89*F90*(-1)),2),IF(E90="At Par",BA89,0))))</f>
        <v>0</v>
      </c>
      <c r="BB90" s="50">
        <f>ROUND(BA90,0)</f>
        <v>0</v>
      </c>
      <c r="BC90" s="51" t="str">
        <f>SpellNumber($E$2,BB90)</f>
        <v>INR Zero Only</v>
      </c>
      <c r="IE90" s="62"/>
      <c r="IF90" s="62"/>
      <c r="IG90" s="62"/>
      <c r="IH90" s="62"/>
      <c r="II90" s="62"/>
    </row>
    <row r="91" spans="1:243" s="61" customFormat="1" ht="33.75" customHeight="1">
      <c r="A91" s="35" t="s">
        <v>48</v>
      </c>
      <c r="B91" s="35"/>
      <c r="C91" s="100" t="str">
        <f>SpellNumber($E$2,BB90)</f>
        <v>INR Zero Only</v>
      </c>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c r="AO91" s="100"/>
      <c r="AP91" s="100"/>
      <c r="AQ91" s="100"/>
      <c r="AR91" s="100"/>
      <c r="AS91" s="100"/>
      <c r="AT91" s="100"/>
      <c r="AU91" s="100"/>
      <c r="AV91" s="100"/>
      <c r="AW91" s="100"/>
      <c r="AX91" s="100"/>
      <c r="AY91" s="100"/>
      <c r="AZ91" s="100"/>
      <c r="BA91" s="100"/>
      <c r="BB91" s="100"/>
      <c r="BC91" s="100"/>
      <c r="IE91" s="62"/>
      <c r="IF91" s="62"/>
      <c r="IG91" s="62"/>
      <c r="IH91" s="62"/>
      <c r="II91" s="62"/>
    </row>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9" ht="15"/>
    <row r="420" ht="15"/>
    <row r="421" ht="15"/>
    <row r="422" ht="15"/>
    <row r="423" ht="15"/>
    <row r="424" ht="15"/>
    <row r="425" ht="15"/>
    <row r="427" ht="15"/>
    <row r="429" ht="15"/>
    <row r="430" ht="15"/>
    <row r="431" ht="15"/>
    <row r="432" ht="15"/>
    <row r="433" ht="15"/>
    <row r="434" ht="15"/>
    <row r="435" ht="15"/>
    <row r="436" ht="15"/>
    <row r="437" ht="15"/>
    <row r="438" ht="15"/>
    <row r="440" ht="15"/>
    <row r="441" ht="15"/>
    <row r="442" ht="15"/>
    <row r="443" ht="15"/>
    <row r="444" ht="15"/>
    <row r="445" ht="15"/>
    <row r="448" ht="15"/>
    <row r="449" ht="15"/>
    <row r="451" ht="15"/>
    <row r="452" ht="15"/>
    <row r="453" ht="15"/>
    <row r="454" ht="15"/>
    <row r="455" ht="15"/>
    <row r="456" ht="15"/>
    <row r="458" ht="15"/>
    <row r="459" ht="15"/>
    <row r="460" ht="15"/>
    <row r="461" ht="15"/>
    <row r="462" ht="15"/>
    <row r="463" ht="15"/>
    <row r="464" ht="15"/>
    <row r="465" ht="15"/>
    <row r="466" ht="15"/>
    <row r="467" ht="15"/>
    <row r="468" ht="15"/>
    <row r="469" ht="15"/>
    <row r="470" ht="15"/>
    <row r="471" ht="15"/>
    <row r="472"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sheetData>
  <sheetProtection password="D850" sheet="1"/>
  <autoFilter ref="A11:BC88"/>
  <mergeCells count="37">
    <mergeCell ref="D83:BC83"/>
    <mergeCell ref="D16:BC16"/>
    <mergeCell ref="D18:BC18"/>
    <mergeCell ref="D23:BC23"/>
    <mergeCell ref="D25:BC25"/>
    <mergeCell ref="D27:BC27"/>
    <mergeCell ref="D31:BC31"/>
    <mergeCell ref="D36:BC36"/>
    <mergeCell ref="D51:BC51"/>
    <mergeCell ref="D38:BC38"/>
    <mergeCell ref="C91:BC91"/>
    <mergeCell ref="A9:BC9"/>
    <mergeCell ref="D14:BC14"/>
    <mergeCell ref="D13:BC13"/>
    <mergeCell ref="D48:BC48"/>
    <mergeCell ref="D46:BC46"/>
    <mergeCell ref="D29:BC29"/>
    <mergeCell ref="D86:BC86"/>
    <mergeCell ref="D34:BC34"/>
    <mergeCell ref="D53:BC53"/>
    <mergeCell ref="D60:BC60"/>
    <mergeCell ref="A1:L1"/>
    <mergeCell ref="A4:BC4"/>
    <mergeCell ref="A5:BC5"/>
    <mergeCell ref="A6:BC6"/>
    <mergeCell ref="A7:BC7"/>
    <mergeCell ref="B8:BC8"/>
    <mergeCell ref="D62:BC62"/>
    <mergeCell ref="D40:BC40"/>
    <mergeCell ref="D42:BC42"/>
    <mergeCell ref="D81:BC81"/>
    <mergeCell ref="D75:BC75"/>
    <mergeCell ref="D67:BC67"/>
    <mergeCell ref="D70:BC70"/>
    <mergeCell ref="D79:BC79"/>
    <mergeCell ref="D55:BC55"/>
    <mergeCell ref="D57:BC57"/>
  </mergeCells>
  <dataValidations count="21">
    <dataValidation type="list" allowBlank="1" showErrorMessage="1" sqref="D13:D14 D86 D81 K82 D83 K84:K85 K87:K88 D62 K63:K66 D67 K68:K69 D70 K71:K74 D75 K76:K78 D79 K15 D16 K17 D18 K19:K22 D23 K24 D25 K26 D27 K28 D29 K30 D31 K32:K33 D34 K35 D36 K37 D38 K39 D40 K41 D42 K43:K45 D46 K47 D48 K49:K50 D51 K52 D53 K54 D55 K56 D57 K58:K59 K61 D60 K80">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87:H88 G82:H82 G84:H85 G63:H66 G68:H69 G71:H74 G76:H78 G15:H15 G17:H17 G19:H22 G24:H24 G26:H26 G28:H28 G30:H30 G32:H33 G35:H35 G37:H37 G39:H39 G41:H41 G43:H45 G47:H47 G49:H50 G52:H52 G54:H54 G56:H56 G58:H59 G61:H61 G80:H80">
      <formula1>0</formula1>
      <formula2>999999999999999</formula2>
    </dataValidation>
    <dataValidation allowBlank="1" showInputMessage="1" showErrorMessage="1" promptTitle="Addition / Deduction" prompt="Please Choose the correct One" sqref="J87:J88 J82 J84:J85 J63:J66 J68:J69 J71:J74 J76:J78 J15 J17 J19:J22 J24 J26 J28 J30 J32:J33 J35 J37 J39 J41 J43:J45 J47 J49:J50 J52 J54 J56 J58:J59 J61 J80">
      <formula1>0</formula1>
      <formula2>0</formula2>
    </dataValidation>
    <dataValidation type="list" showErrorMessage="1" sqref="I87:I88 I82 I84:I85 I63:I66 I68:I69 I71:I74 I76:I78 I15 I17 I19:I22 I24 I26 I28 I30 I32:I33 I35 I37 I39 I41 I43:I45 I47 I49:I50 I52 I54 I56 I58:I59 I61 I80">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87:O88 N82:O82 N84:O85 N63:O66 N68:O69 N71:O74 N76:O78 N15:O15 N17:O17 N19:O22 N24:O24 N26:O26 N28:O28 N30:O30 N32:O33 N35:O35 N37:O37 N39:O39 N41:O41 N43:O45 N47:O47 N49:O50 N52:O52 N54:O54 N56:O56 N58:O59 N61:O61 N80:O8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87:R88 R82 R84:R85 R63:R66 R68:R69 R71:R74 R76:R78 R15 R17 R19:R22 R24 R26 R28 R30 R32:R33 R35 R37 R39 R41 R43:R45 R47 R49:R50 R52 R54 R56 R58:R59 R61 R8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87:Q88 Q82 Q84:Q85 Q63:Q66 Q68:Q69 Q71:Q74 Q76:Q78 Q15 Q17 Q19:Q22 Q24 Q26 Q28 Q30 Q32:Q33 Q35 Q37 Q39 Q41 Q43:Q45 Q47 Q49:Q50 Q52 Q54 Q56 Q58:Q59 Q61 Q8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87:M88 M82 M84:M85 M63:M66 M68:M69 M71:M74 M76:M78 M15 M17 M19:M22 M24 M26 M28 M30 M32:M33 M35 M37 M39 M41 M43:M45 M47 M49:M50 M52 M54 M56 M58:M59 M61 M80">
      <formula1>0</formula1>
      <formula2>999999999999999</formula2>
    </dataValidation>
    <dataValidation type="decimal" allowBlank="1" showInputMessage="1" showErrorMessage="1" promptTitle="Quantity" prompt="Please enter the Quantity for this item. " errorTitle="Invalid Entry" error="Only Numeric Values are allowed. " sqref="D76 D87:D88 D71:D74 F84 D84 F71:F74 F76 F82 D82 F87:F88 D15 D17 D19:D22 D24 D26 D28 D30 D32:D33 D35 D37 D39 D41 D43:D45 D47 D49:D50 D52 D54 D56 D58:D59 D61 F80 D80">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7 F19:F22 F24 F26 F28 F30 F32:F33 F35 F37 F39 F41 F43:F45 F47 F49:F50 F52 F54 F56 F58:F59 F61">
      <formula1>0</formula1>
      <formula2>999999999999999</formula2>
    </dataValidation>
    <dataValidation allowBlank="1" showInputMessage="1" showErrorMessage="1" promptTitle="Units" prompt="Please enter Units in text" sqref="E84 E76 E71:E74 E82 E87:E88 E80"/>
    <dataValidation allowBlank="1" showInputMessage="1" showErrorMessage="1" promptTitle="Item Description" prompt="Please enter Item Description in text" sqref="B87:B88 B80:B8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90">
      <formula1>0</formula1>
      <formula2>99.9</formula2>
    </dataValidation>
    <dataValidation type="list" allowBlank="1" showErrorMessage="1" sqref="E90">
      <formula1>"Select,Excess (+),Less (-)"</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90">
      <formula1>IF(E90="Select",-1,IF(E90="At Par",0,0))</formula1>
      <formula2>IF(E90="Select",-1,IF(E90="At Par",0,0.99))</formula2>
    </dataValidation>
    <dataValidation type="list" allowBlank="1" showInputMessage="1" showErrorMessage="1" sqref="L76 L77 L78 L79 L80 L81 L82 L83 L84 L85 L86 L13 L14 L15 L16 L17 L18 L19 L20 L21 L22 L23 L24 L25 L26 L27 L28 L29 L30 L31 L32 L33 L34 L35 L36 L37 L38 L39 L40 L41 L42 L43 L44 L45 L46 L47 L48 L49 L50 L51 L52 L53 L54 L55 L56 L57 L58 L59 L60 L61 L62 L63 L64 L65 L66 L67 L68 L69 L70 L71 L72 L73 L74 L75 L88 L87">
      <formula1>"INR"</formula1>
    </dataValidation>
    <dataValidation allowBlank="1" showInputMessage="1" showErrorMessage="1" promptTitle="Itemcode/Make" prompt="Please enter text" sqref="C14:C88">
      <formula1>0</formula1>
      <formula2>0</formula2>
    </dataValidation>
    <dataValidation type="decimal" allowBlank="1" showInputMessage="1" showErrorMessage="1" errorTitle="Invalid Entry" error="Only Numeric Values are allowed. " sqref="A14:A88">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105" t="s">
        <v>49</v>
      </c>
      <c r="F6" s="105"/>
      <c r="G6" s="105"/>
      <c r="H6" s="105"/>
      <c r="I6" s="105"/>
      <c r="J6" s="105"/>
      <c r="K6" s="105"/>
    </row>
    <row r="7" spans="5:11" ht="15">
      <c r="E7" s="106"/>
      <c r="F7" s="106"/>
      <c r="G7" s="106"/>
      <c r="H7" s="106"/>
      <c r="I7" s="106"/>
      <c r="J7" s="106"/>
      <c r="K7" s="106"/>
    </row>
    <row r="8" spans="5:11" ht="15">
      <c r="E8" s="106"/>
      <c r="F8" s="106"/>
      <c r="G8" s="106"/>
      <c r="H8" s="106"/>
      <c r="I8" s="106"/>
      <c r="J8" s="106"/>
      <c r="K8" s="106"/>
    </row>
    <row r="9" spans="5:11" ht="15">
      <c r="E9" s="106"/>
      <c r="F9" s="106"/>
      <c r="G9" s="106"/>
      <c r="H9" s="106"/>
      <c r="I9" s="106"/>
      <c r="J9" s="106"/>
      <c r="K9" s="106"/>
    </row>
    <row r="10" spans="5:11" ht="15">
      <c r="E10" s="106"/>
      <c r="F10" s="106"/>
      <c r="G10" s="106"/>
      <c r="H10" s="106"/>
      <c r="I10" s="106"/>
      <c r="J10" s="106"/>
      <c r="K10" s="106"/>
    </row>
    <row r="11" spans="5:11" ht="15">
      <c r="E11" s="106"/>
      <c r="F11" s="106"/>
      <c r="G11" s="106"/>
      <c r="H11" s="106"/>
      <c r="I11" s="106"/>
      <c r="J11" s="106"/>
      <c r="K11" s="106"/>
    </row>
    <row r="12" spans="5:11" ht="15">
      <c r="E12" s="106"/>
      <c r="F12" s="106"/>
      <c r="G12" s="106"/>
      <c r="H12" s="106"/>
      <c r="I12" s="106"/>
      <c r="J12" s="106"/>
      <c r="K12" s="106"/>
    </row>
    <row r="13" spans="5:11" ht="15">
      <c r="E13" s="106"/>
      <c r="F13" s="106"/>
      <c r="G13" s="106"/>
      <c r="H13" s="106"/>
      <c r="I13" s="106"/>
      <c r="J13" s="106"/>
      <c r="K13" s="106"/>
    </row>
    <row r="14" spans="5:11" ht="15">
      <c r="E14" s="106"/>
      <c r="F14" s="106"/>
      <c r="G14" s="106"/>
      <c r="H14" s="106"/>
      <c r="I14" s="106"/>
      <c r="J14" s="106"/>
      <c r="K14" s="10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2022-11-30T09:45:33Z</cp:lastPrinted>
  <dcterms:created xsi:type="dcterms:W3CDTF">2009-01-30T06:42:42Z</dcterms:created>
  <dcterms:modified xsi:type="dcterms:W3CDTF">2023-06-09T06:25:29Z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