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<sst xmlns="http://schemas.openxmlformats.org/spreadsheetml/2006/main" count="183" uniqueCount="81">
  <si>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</si>
  <si>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</si>
  <si>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</si>
  <si>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</si>
  <si>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</si>
  <si>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</si>
  <si>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</si>
  <si>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</si>
  <si>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</si>
  <si>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</si>
  <si>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</si>
  <si>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</si>
  <si>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</si>
  <si>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</si>
  <si>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</si>
  <si>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</si>
  <si>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</si>
  <si>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</si>
  <si>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</si>
  <si>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</si>
  <si>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</si>
  <si>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</si>
  <si>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</si>
  <si>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</si>
  <si>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</si>
  <si>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</si>
  <si>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</si>
  <si>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</si>
  <si>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</si>
  <si>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</si>
  <si>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</si>
  <si>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</si>
  <si>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</si>
  <si>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</si>
  <si>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</si>
  <si>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</si>
  <si>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</si>
  <si>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</si>
  <si>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</si>
  <si>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</si>
  <si>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</si>
  <si>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</si>
  <si>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</si>
  <si>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</si>
  <si>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</si>
  <si>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</si>
  <si>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</si>
  <si>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</si>
  <si>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</si>
  <si>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</si>
  <si>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</si>
  <si>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</si>
  <si>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</si>
  <si>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</si>
  <si>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</si>
  <si>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no.10</t>
  </si>
  <si>
    <r>
      <t xml:space="preserve">TOTAL AMOUNT  
           in
     </t>
    </r>
    <r>
      <rPr>
        <b/>
        <sz val="11"/>
        <color indexed="10"/>
        <rFont val="Arial"/>
        <family val="2"/>
      </rPr>
      <t xml:space="preserve"> Rs.      P</t>
    </r>
  </si>
  <si>
    <t>item no.4</t>
  </si>
  <si>
    <t>item no.6</t>
  </si>
  <si>
    <t>item no.7</t>
  </si>
  <si>
    <t>item no.11</t>
  </si>
  <si>
    <t>item no.12</t>
  </si>
  <si>
    <t>item no.13</t>
  </si>
  <si>
    <t>item no.15</t>
  </si>
  <si>
    <t>Component</t>
  </si>
  <si>
    <t>NEW TECHNOLOGIES AND MATERIALS</t>
  </si>
  <si>
    <t>Providing, mixing and applying bonding coat of approved adhesive on chipped portion of RCC as per  specifications and direction of Engineer-In-charge complete in all respect.</t>
  </si>
  <si>
    <t>cum</t>
  </si>
  <si>
    <t>sqm</t>
  </si>
  <si>
    <t>Tender Inviting Authority: Dean, Infrastructure and Planning, IIT Kanpur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</si>
  <si>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</si>
  <si>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</si>
  <si>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</si>
  <si>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</si>
  <si>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Name of Work: Waterproofing treatment of roofs of all blocks at Hall-4 (GH)</t>
  </si>
  <si>
    <t>NIT No: Civil/13/06/2023-2</t>
  </si>
  <si>
    <t>Grading roof for water proofing treatment with</t>
  </si>
  <si>
    <t>Cement concrete 1:2:4 (1 cement : 2 coarse sand : 4 graded stone aggregate 20mm nominal size)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</si>
  <si>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</si>
  <si>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</si>
  <si>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SBR Polymer (@10% of cement weight) modified cementitious bond coat @ 2.2 kg cement per sqm of surface area mixed with specified proportion of approved polymer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</si>
</sst>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0" fillId="0" borderId="16"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1" fillId="0" borderId="16" xfId="56" applyNumberFormat="1" applyFont="1" applyFill="1" applyBorder="1" applyAlignment="1">
      <alignment horizontal="center" vertical="top" wrapText="1"/>
      <protection/>
    </xf>
    <xf numFmtId="0" fontId="61" fillId="0" borderId="16" xfId="0" applyFont="1" applyFill="1" applyBorder="1" applyAlignment="1">
      <alignment horizontal="justify" vertical="top" wrapText="1"/>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2" fillId="0" borderId="16" xfId="0" applyFont="1" applyFill="1" applyBorder="1" applyAlignment="1">
      <alignment horizontal="justify" vertical="top" wrapText="1"/>
    </xf>
    <xf numFmtId="0" fontId="5" fillId="0" borderId="0" xfId="56" applyNumberFormat="1" applyFont="1" applyFill="1" applyAlignment="1">
      <alignment vertical="top" wrapText="1"/>
      <protection/>
    </xf>
    <xf numFmtId="0" fontId="61" fillId="0" borderId="16" xfId="0" applyFont="1" applyFill="1" applyBorder="1" applyAlignment="1">
      <alignment horizontal="right" vertical="center"/>
    </xf>
    <xf numFmtId="0" fontId="61" fillId="0" borderId="16" xfId="0" applyFont="1" applyFill="1" applyBorder="1" applyAlignment="1">
      <alignment horizontal="right" vertical="center" wrapText="1"/>
    </xf>
    <xf numFmtId="2" fontId="61" fillId="0" borderId="16" xfId="0" applyNumberFormat="1" applyFont="1" applyFill="1" applyBorder="1" applyAlignment="1">
      <alignment horizontal="right" vertical="center"/>
    </xf>
    <xf numFmtId="2" fontId="7" fillId="0" borderId="16" xfId="56" applyNumberFormat="1" applyFont="1" applyFill="1" applyBorder="1" applyAlignment="1" applyProtection="1">
      <alignment horizontal="right" vertical="center"/>
      <protection locked="0"/>
    </xf>
    <xf numFmtId="2" fontId="4" fillId="0" borderId="16" xfId="59" applyNumberFormat="1" applyFont="1" applyFill="1" applyBorder="1" applyAlignment="1">
      <alignment horizontal="right" vertical="center"/>
      <protection/>
    </xf>
    <xf numFmtId="2" fontId="4" fillId="0" borderId="16" xfId="56" applyNumberFormat="1" applyFont="1" applyFill="1" applyBorder="1" applyAlignment="1">
      <alignment horizontal="right" vertical="center"/>
      <protection/>
    </xf>
    <xf numFmtId="2" fontId="7" fillId="33" borderId="16" xfId="56" applyNumberFormat="1" applyFont="1" applyFill="1" applyBorder="1" applyAlignment="1" applyProtection="1">
      <alignment horizontal="right" vertical="center"/>
      <protection locked="0"/>
    </xf>
    <xf numFmtId="2" fontId="7" fillId="0" borderId="16" xfId="56" applyNumberFormat="1" applyFont="1" applyFill="1" applyBorder="1" applyAlignment="1" applyProtection="1">
      <alignment horizontal="right" vertical="center" wrapText="1"/>
      <protection locked="0"/>
    </xf>
    <xf numFmtId="2" fontId="7" fillId="0" borderId="16" xfId="59" applyNumberFormat="1" applyFont="1" applyFill="1" applyBorder="1" applyAlignment="1">
      <alignment horizontal="right" vertical="center"/>
      <protection/>
    </xf>
    <xf numFmtId="2" fontId="7" fillId="0" borderId="16" xfId="58" applyNumberFormat="1" applyFont="1" applyFill="1" applyBorder="1" applyAlignment="1">
      <alignment horizontal="right" vertical="center"/>
      <protection/>
    </xf>
    <xf numFmtId="0" fontId="4" fillId="0" borderId="16" xfId="59" applyNumberFormat="1" applyFont="1" applyFill="1" applyBorder="1" applyAlignment="1">
      <alignment horizontal="right"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
  <sheetViews>
    <sheetView showGridLines="0" zoomScale="75" zoomScaleNormal="75" zoomScalePageLayoutView="0" workbookViewId="0" topLeftCell="A1">
      <selection activeCell="B17" sqref="B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69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8.25"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58.5" customHeight="1">
      <c r="A8" s="11" t="s">
        <v>49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56</v>
      </c>
      <c r="BB11" s="20" t="s">
        <v>32</v>
      </c>
      <c r="BC11" s="20" t="s">
        <v>33</v>
      </c>
      <c r="IE11" s="18"/>
      <c r="IF11" s="18"/>
      <c r="IG11" s="18"/>
      <c r="IH11" s="18"/>
      <c r="II11" s="18"/>
    </row>
    <row r="12" spans="1:243" s="17" customFormat="1" ht="15">
      <c r="A12" s="16">
        <v>1</v>
      </c>
      <c r="B12" s="16">
        <v>2</v>
      </c>
      <c r="C12" s="41">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9">
        <v>7</v>
      </c>
      <c r="BB12" s="49">
        <v>54</v>
      </c>
      <c r="BC12" s="49">
        <v>8</v>
      </c>
      <c r="IE12" s="18"/>
      <c r="IF12" s="18"/>
      <c r="IG12" s="18"/>
      <c r="IH12" s="18"/>
      <c r="II12" s="18"/>
    </row>
    <row r="13" spans="1:243" s="17" customFormat="1" ht="18">
      <c r="A13" s="49">
        <v>1</v>
      </c>
      <c r="B13" s="50" t="s">
        <v>64</v>
      </c>
      <c r="C13" s="48"/>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64</v>
      </c>
      <c r="IE13" s="18"/>
      <c r="IF13" s="18"/>
      <c r="IG13" s="18"/>
      <c r="IH13" s="18"/>
      <c r="II13" s="18"/>
    </row>
    <row r="14" spans="1:243" s="22" customFormat="1" ht="15.75">
      <c r="A14" s="47">
        <v>1.01</v>
      </c>
      <c r="B14" s="56" t="s">
        <v>70</v>
      </c>
      <c r="C14" s="37" t="s">
        <v>52</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22">
        <v>1.01</v>
      </c>
      <c r="IB14" s="22" t="s">
        <v>70</v>
      </c>
      <c r="IC14" s="22" t="s">
        <v>52</v>
      </c>
      <c r="IE14" s="23"/>
      <c r="IF14" s="23" t="s">
        <v>34</v>
      </c>
      <c r="IG14" s="23" t="s">
        <v>35</v>
      </c>
      <c r="IH14" s="23">
        <v>10</v>
      </c>
      <c r="II14" s="23" t="s">
        <v>36</v>
      </c>
    </row>
    <row r="15" spans="1:243" s="22" customFormat="1" ht="15.75">
      <c r="A15" s="47">
        <v>1.02</v>
      </c>
      <c r="B15" s="51" t="s">
        <v>76</v>
      </c>
      <c r="C15" s="37" t="s">
        <v>53</v>
      </c>
      <c r="D15" s="69"/>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1"/>
      <c r="IA15" s="22">
        <v>1.02</v>
      </c>
      <c r="IB15" s="22" t="s">
        <v>76</v>
      </c>
      <c r="IC15" s="22" t="s">
        <v>53</v>
      </c>
      <c r="IE15" s="23"/>
      <c r="IF15" s="23" t="s">
        <v>40</v>
      </c>
      <c r="IG15" s="23" t="s">
        <v>35</v>
      </c>
      <c r="IH15" s="23">
        <v>123.223</v>
      </c>
      <c r="II15" s="23" t="s">
        <v>37</v>
      </c>
    </row>
    <row r="16" spans="1:243" s="22" customFormat="1" ht="38.25">
      <c r="A16" s="47">
        <v>1.03</v>
      </c>
      <c r="B16" s="51" t="s">
        <v>77</v>
      </c>
      <c r="C16" s="37" t="s">
        <v>54</v>
      </c>
      <c r="D16" s="58">
        <v>2</v>
      </c>
      <c r="E16" s="59" t="s">
        <v>67</v>
      </c>
      <c r="F16" s="60">
        <v>6585.49</v>
      </c>
      <c r="G16" s="61"/>
      <c r="H16" s="61"/>
      <c r="I16" s="62" t="s">
        <v>38</v>
      </c>
      <c r="J16" s="63">
        <f aca="true" t="shared" si="0" ref="J16:J24">IF(I16="Less(-)",-1,1)</f>
        <v>1</v>
      </c>
      <c r="K16" s="61" t="s">
        <v>39</v>
      </c>
      <c r="L16" s="61" t="s">
        <v>4</v>
      </c>
      <c r="M16" s="64"/>
      <c r="N16" s="61"/>
      <c r="O16" s="61"/>
      <c r="P16" s="65"/>
      <c r="Q16" s="61"/>
      <c r="R16" s="61"/>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aca="true" t="shared" si="1" ref="BA16:BA24">ROUND(total_amount_ba($B$2,$D$2,D16,F16,J16,K16,M16),0)</f>
        <v>13171</v>
      </c>
      <c r="BB16" s="67">
        <f aca="true" t="shared" si="2" ref="BB16:BB24">BA16+SUM(N16:AZ16)</f>
        <v>13171</v>
      </c>
      <c r="BC16" s="68" t="str">
        <f aca="true" t="shared" si="3" ref="BC16:BC24">SpellNumber(L16,BB16)</f>
        <v>INR  Thirteen Thousand One Hundred &amp; Seventy One  Only</v>
      </c>
      <c r="IA16" s="22">
        <v>1.03</v>
      </c>
      <c r="IB16" s="22" t="s">
        <v>77</v>
      </c>
      <c r="IC16" s="22" t="s">
        <v>54</v>
      </c>
      <c r="ID16" s="22">
        <v>2</v>
      </c>
      <c r="IE16" s="23" t="s">
        <v>67</v>
      </c>
      <c r="IF16" s="23" t="s">
        <v>41</v>
      </c>
      <c r="IG16" s="23" t="s">
        <v>42</v>
      </c>
      <c r="IH16" s="23">
        <v>213</v>
      </c>
      <c r="II16" s="23" t="s">
        <v>37</v>
      </c>
    </row>
    <row r="17" spans="1:243" s="22" customFormat="1" ht="237.75" customHeight="1">
      <c r="A17" s="47">
        <v>1.04</v>
      </c>
      <c r="B17" s="51" t="s">
        <v>71</v>
      </c>
      <c r="C17" s="37" t="s">
        <v>57</v>
      </c>
      <c r="D17" s="58">
        <v>2400</v>
      </c>
      <c r="E17" s="59" t="s">
        <v>68</v>
      </c>
      <c r="F17" s="60">
        <v>415.74</v>
      </c>
      <c r="G17" s="61"/>
      <c r="H17" s="61"/>
      <c r="I17" s="62" t="s">
        <v>38</v>
      </c>
      <c r="J17" s="63">
        <f t="shared" si="0"/>
        <v>1</v>
      </c>
      <c r="K17" s="61" t="s">
        <v>39</v>
      </c>
      <c r="L17" s="61" t="s">
        <v>4</v>
      </c>
      <c r="M17" s="64"/>
      <c r="N17" s="61"/>
      <c r="O17" s="61"/>
      <c r="P17" s="65"/>
      <c r="Q17" s="61"/>
      <c r="R17" s="61"/>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997776</v>
      </c>
      <c r="BB17" s="67">
        <f t="shared" si="2"/>
        <v>997776</v>
      </c>
      <c r="BC17" s="68" t="str">
        <f t="shared" si="3"/>
        <v>INR  Nine Lakh Ninety Seven Thousand Seven Hundred &amp; Seventy Six  Only</v>
      </c>
      <c r="IA17" s="22">
        <v>1.04</v>
      </c>
      <c r="IB17" s="22" t="s">
        <v>71</v>
      </c>
      <c r="IC17" s="22" t="s">
        <v>57</v>
      </c>
      <c r="ID17" s="22">
        <v>2400</v>
      </c>
      <c r="IE17" s="23" t="s">
        <v>68</v>
      </c>
      <c r="IF17" s="23"/>
      <c r="IG17" s="23"/>
      <c r="IH17" s="23"/>
      <c r="II17" s="23"/>
    </row>
    <row r="18" spans="1:243" s="22" customFormat="1" ht="15.75">
      <c r="A18" s="47">
        <v>1.05</v>
      </c>
      <c r="B18" s="51" t="s">
        <v>78</v>
      </c>
      <c r="C18" s="37" t="s">
        <v>58</v>
      </c>
      <c r="D18" s="69"/>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A18" s="22">
        <v>1.05</v>
      </c>
      <c r="IB18" s="22" t="s">
        <v>78</v>
      </c>
      <c r="IC18" s="22" t="s">
        <v>58</v>
      </c>
      <c r="IE18" s="23"/>
      <c r="IF18" s="23"/>
      <c r="IG18" s="23"/>
      <c r="IH18" s="23"/>
      <c r="II18" s="23"/>
    </row>
    <row r="19" spans="1:243" s="22" customFormat="1" ht="121.5" customHeight="1">
      <c r="A19" s="47">
        <v>1.06</v>
      </c>
      <c r="B19" s="51" t="s">
        <v>79</v>
      </c>
      <c r="C19" s="37" t="s">
        <v>59</v>
      </c>
      <c r="D19" s="58">
        <v>24</v>
      </c>
      <c r="E19" s="59" t="s">
        <v>68</v>
      </c>
      <c r="F19" s="60">
        <v>56.2</v>
      </c>
      <c r="G19" s="61"/>
      <c r="H19" s="61"/>
      <c r="I19" s="62" t="s">
        <v>38</v>
      </c>
      <c r="J19" s="63">
        <f t="shared" si="0"/>
        <v>1</v>
      </c>
      <c r="K19" s="61" t="s">
        <v>39</v>
      </c>
      <c r="L19" s="61" t="s">
        <v>4</v>
      </c>
      <c r="M19" s="64"/>
      <c r="N19" s="61"/>
      <c r="O19" s="61"/>
      <c r="P19" s="65"/>
      <c r="Q19" s="61"/>
      <c r="R19" s="61"/>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1349</v>
      </c>
      <c r="BB19" s="67">
        <f t="shared" si="2"/>
        <v>1349</v>
      </c>
      <c r="BC19" s="68" t="str">
        <f t="shared" si="3"/>
        <v>INR  One Thousand Three Hundred &amp; Forty Nine  Only</v>
      </c>
      <c r="IA19" s="22">
        <v>1.06</v>
      </c>
      <c r="IB19" s="22" t="s">
        <v>79</v>
      </c>
      <c r="IC19" s="22" t="s">
        <v>59</v>
      </c>
      <c r="ID19" s="22">
        <v>24</v>
      </c>
      <c r="IE19" s="23" t="s">
        <v>68</v>
      </c>
      <c r="IF19" s="23"/>
      <c r="IG19" s="23"/>
      <c r="IH19" s="23"/>
      <c r="II19" s="23"/>
    </row>
    <row r="20" spans="1:243" s="22" customFormat="1" ht="15" customHeight="1">
      <c r="A20" s="47">
        <v>1.07</v>
      </c>
      <c r="B20" s="51" t="s">
        <v>65</v>
      </c>
      <c r="C20" s="37" t="s">
        <v>55</v>
      </c>
      <c r="D20" s="69"/>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A20" s="22">
        <v>1.07</v>
      </c>
      <c r="IB20" s="22" t="s">
        <v>65</v>
      </c>
      <c r="IC20" s="22" t="s">
        <v>55</v>
      </c>
      <c r="IE20" s="23"/>
      <c r="IF20" s="23" t="s">
        <v>40</v>
      </c>
      <c r="IG20" s="23" t="s">
        <v>35</v>
      </c>
      <c r="IH20" s="23">
        <v>123.223</v>
      </c>
      <c r="II20" s="23" t="s">
        <v>37</v>
      </c>
    </row>
    <row r="21" spans="1:243" s="22" customFormat="1" ht="65.25" customHeight="1">
      <c r="A21" s="47">
        <v>1.08</v>
      </c>
      <c r="B21" s="51" t="s">
        <v>66</v>
      </c>
      <c r="C21" s="37" t="s">
        <v>60</v>
      </c>
      <c r="D21" s="69"/>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1"/>
      <c r="IA21" s="22">
        <v>1.08</v>
      </c>
      <c r="IB21" s="22" t="s">
        <v>66</v>
      </c>
      <c r="IC21" s="22" t="s">
        <v>60</v>
      </c>
      <c r="IE21" s="23"/>
      <c r="IF21" s="23" t="s">
        <v>43</v>
      </c>
      <c r="IG21" s="23" t="s">
        <v>44</v>
      </c>
      <c r="IH21" s="23">
        <v>10</v>
      </c>
      <c r="II21" s="23" t="s">
        <v>37</v>
      </c>
    </row>
    <row r="22" spans="1:243" s="22" customFormat="1" ht="73.5" customHeight="1">
      <c r="A22" s="47">
        <v>1.09</v>
      </c>
      <c r="B22" s="51" t="s">
        <v>80</v>
      </c>
      <c r="C22" s="37" t="s">
        <v>61</v>
      </c>
      <c r="D22" s="58">
        <v>50</v>
      </c>
      <c r="E22" s="59" t="s">
        <v>68</v>
      </c>
      <c r="F22" s="60">
        <v>103.24</v>
      </c>
      <c r="G22" s="61"/>
      <c r="H22" s="61"/>
      <c r="I22" s="62" t="s">
        <v>38</v>
      </c>
      <c r="J22" s="63">
        <f t="shared" si="0"/>
        <v>1</v>
      </c>
      <c r="K22" s="61" t="s">
        <v>39</v>
      </c>
      <c r="L22" s="61" t="s">
        <v>4</v>
      </c>
      <c r="M22" s="64"/>
      <c r="N22" s="61"/>
      <c r="O22" s="61"/>
      <c r="P22" s="65"/>
      <c r="Q22" s="61"/>
      <c r="R22" s="61"/>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5162</v>
      </c>
      <c r="BB22" s="67">
        <f t="shared" si="2"/>
        <v>5162</v>
      </c>
      <c r="BC22" s="68" t="str">
        <f t="shared" si="3"/>
        <v>INR  Five Thousand One Hundred &amp; Sixty Two  Only</v>
      </c>
      <c r="IA22" s="22">
        <v>1.09</v>
      </c>
      <c r="IB22" s="22" t="s">
        <v>80</v>
      </c>
      <c r="IC22" s="22" t="s">
        <v>61</v>
      </c>
      <c r="ID22" s="22">
        <v>50</v>
      </c>
      <c r="IE22" s="23" t="s">
        <v>68</v>
      </c>
      <c r="IF22" s="23"/>
      <c r="IG22" s="23"/>
      <c r="IH22" s="23"/>
      <c r="II22" s="23"/>
    </row>
    <row r="23" spans="1:243" s="22" customFormat="1" ht="99" customHeight="1">
      <c r="A23" s="47">
        <v>1.1</v>
      </c>
      <c r="B23" s="51" t="s">
        <v>72</v>
      </c>
      <c r="C23" s="37" t="s">
        <v>62</v>
      </c>
      <c r="D23" s="69"/>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1"/>
      <c r="IA23" s="22">
        <v>1.1</v>
      </c>
      <c r="IB23" s="22" t="s">
        <v>72</v>
      </c>
      <c r="IC23" s="22" t="s">
        <v>62</v>
      </c>
      <c r="IE23" s="23"/>
      <c r="IF23" s="23" t="s">
        <v>41</v>
      </c>
      <c r="IG23" s="23" t="s">
        <v>42</v>
      </c>
      <c r="IH23" s="23">
        <v>213</v>
      </c>
      <c r="II23" s="23" t="s">
        <v>37</v>
      </c>
    </row>
    <row r="24" spans="1:243" s="22" customFormat="1" ht="42" customHeight="1">
      <c r="A24" s="47">
        <v>1.11</v>
      </c>
      <c r="B24" s="51" t="s">
        <v>73</v>
      </c>
      <c r="C24" s="37" t="s">
        <v>63</v>
      </c>
      <c r="D24" s="58">
        <v>50</v>
      </c>
      <c r="E24" s="59" t="s">
        <v>68</v>
      </c>
      <c r="F24" s="60">
        <v>447.61</v>
      </c>
      <c r="G24" s="61"/>
      <c r="H24" s="61"/>
      <c r="I24" s="62" t="s">
        <v>38</v>
      </c>
      <c r="J24" s="63">
        <f t="shared" si="0"/>
        <v>1</v>
      </c>
      <c r="K24" s="61" t="s">
        <v>39</v>
      </c>
      <c r="L24" s="61" t="s">
        <v>4</v>
      </c>
      <c r="M24" s="64"/>
      <c r="N24" s="61"/>
      <c r="O24" s="61"/>
      <c r="P24" s="65"/>
      <c r="Q24" s="61"/>
      <c r="R24" s="61"/>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1"/>
        <v>22381</v>
      </c>
      <c r="BB24" s="67">
        <f t="shared" si="2"/>
        <v>22381</v>
      </c>
      <c r="BC24" s="68" t="str">
        <f t="shared" si="3"/>
        <v>INR  Twenty Two Thousand Three Hundred &amp; Eighty One  Only</v>
      </c>
      <c r="IA24" s="22">
        <v>1.11</v>
      </c>
      <c r="IB24" s="22" t="s">
        <v>73</v>
      </c>
      <c r="IC24" s="22" t="s">
        <v>63</v>
      </c>
      <c r="ID24" s="22">
        <v>50</v>
      </c>
      <c r="IE24" s="57" t="s">
        <v>68</v>
      </c>
      <c r="IF24" s="23"/>
      <c r="IG24" s="23"/>
      <c r="IH24" s="23"/>
      <c r="II24" s="23"/>
    </row>
    <row r="25" spans="1:56" ht="28.5">
      <c r="A25" s="52" t="s">
        <v>45</v>
      </c>
      <c r="B25" s="53"/>
      <c r="C25" s="54"/>
      <c r="D25" s="38"/>
      <c r="E25" s="38"/>
      <c r="F25" s="38"/>
      <c r="G25" s="38"/>
      <c r="H25" s="43"/>
      <c r="I25" s="43"/>
      <c r="J25" s="43"/>
      <c r="K25" s="43"/>
      <c r="L25" s="44"/>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45">
        <f>SUM(BA14:BA24)</f>
        <v>1039839</v>
      </c>
      <c r="BB25" s="46">
        <f>SUM(BB14:BB24)</f>
        <v>1039839</v>
      </c>
      <c r="BC25" s="55" t="str">
        <f>SpellNumber(L25,BB25)</f>
        <v>  Ten Lakh Thirty Nine Thousand Eight Hundred &amp; Thirty Nine  Only</v>
      </c>
      <c r="BD25" s="22"/>
    </row>
    <row r="26" spans="1:56" ht="36.75" customHeight="1">
      <c r="A26" s="25" t="s">
        <v>46</v>
      </c>
      <c r="B26" s="26"/>
      <c r="C26" s="27"/>
      <c r="D26" s="28"/>
      <c r="E26" s="39" t="s">
        <v>51</v>
      </c>
      <c r="F26" s="40"/>
      <c r="G26" s="29"/>
      <c r="H26" s="30"/>
      <c r="I26" s="30"/>
      <c r="J26" s="30"/>
      <c r="K26" s="31"/>
      <c r="L26" s="32"/>
      <c r="M26" s="33"/>
      <c r="N26" s="34"/>
      <c r="O26" s="22"/>
      <c r="P26" s="22"/>
      <c r="Q26" s="22"/>
      <c r="R26" s="22"/>
      <c r="S26" s="22"/>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5">
        <f>IF(ISBLANK(F26),0,IF(E26="Excess (+)",ROUND(BA25+(BA25*F26),2),IF(E26="Less (-)",ROUND(BA25+(BA25*F26*(-1)),2),IF(E26="At Par",BA25,0))))</f>
        <v>0</v>
      </c>
      <c r="BB26" s="36">
        <f>ROUND(BA26,0)</f>
        <v>0</v>
      </c>
      <c r="BC26" s="21" t="str">
        <f>SpellNumber($E$2,BB26)</f>
        <v>INR Zero Only</v>
      </c>
      <c r="BD26" s="22"/>
    </row>
    <row r="27" spans="1:56" ht="33.75" customHeight="1">
      <c r="A27" s="24" t="s">
        <v>47</v>
      </c>
      <c r="B27" s="24"/>
      <c r="C27" s="72" t="str">
        <f>SpellNumber($E$2,BB26)</f>
        <v>INR Zero Only</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22"/>
    </row>
  </sheetData>
  <sheetProtection password="D850" sheet="1"/>
  <autoFilter ref="A11:BC27"/>
  <mergeCells count="15">
    <mergeCell ref="C27:BC27"/>
    <mergeCell ref="A1:L1"/>
    <mergeCell ref="A4:BC4"/>
    <mergeCell ref="A5:BC5"/>
    <mergeCell ref="A6:BC6"/>
    <mergeCell ref="A7:BC7"/>
    <mergeCell ref="D13:BC13"/>
    <mergeCell ref="B8:BC8"/>
    <mergeCell ref="A9:BC9"/>
    <mergeCell ref="D14:BC14"/>
    <mergeCell ref="D15:BC15"/>
    <mergeCell ref="D18:BC18"/>
    <mergeCell ref="D20:BC20"/>
    <mergeCell ref="D21:BC21"/>
    <mergeCell ref="D23:BC23"/>
  </mergeCells>
  <conditionalFormatting sqref="B21:B24 B14:B16">
    <cfRule type="duplicateValues" priority="4" dxfId="1" stopIfTrue="1">
      <formula>AND(COUNTIF($B$21:$B$24,B14)+COUNTIF($B$14:$B$16,B14)&gt;1,NOT(ISBLANK(B14)))</formula>
    </cfRule>
  </conditionalFormatting>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list" allowBlank="1" showErrorMessage="1" sqref="E2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ErrorMessage="1" sqref="D13:D15 K16:K17 D18 K19 D20:D21 K22 K24 D2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7 G19:H19 G22:H22 G24:H24">
      <formula1>0</formula1>
      <formula2>999999999999999</formula2>
    </dataValidation>
    <dataValidation allowBlank="1" showInputMessage="1" showErrorMessage="1" promptTitle="Addition / Deduction" prompt="Please Choose the correct One" sqref="J16:J17 J19 J22 J24">
      <formula1>0</formula1>
      <formula2>0</formula2>
    </dataValidation>
    <dataValidation type="list" showErrorMessage="1" sqref="I16:I17 I19 I22 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7 N19:O19 N22:O22 N24: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7 R19 R22 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7 Q19 Q22 Q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7 M19 M22 M24">
      <formula1>0</formula1>
      <formula2>999999999999999</formula2>
    </dataValidation>
    <dataValidation type="decimal" allowBlank="1" showInputMessage="1" showErrorMessage="1" promptTitle="Quantity" prompt="Please enter the Quantity for this item. " errorTitle="Invalid Entry" error="Only Numeric Values are allowed. " sqref="D16:D17 D19 D22 D2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7 F19 F22 F24">
      <formula1>0</formula1>
      <formula2>999999999999999</formula2>
    </dataValidation>
    <dataValidation type="list" allowBlank="1" showInputMessage="1" showErrorMessage="1" sqref="L18 L19 L20 L21 L22 L13 L14 L15 L16 L17 L24 L23">
      <formula1>"INR"</formula1>
    </dataValidation>
    <dataValidation allowBlank="1" showInputMessage="1" showErrorMessage="1" promptTitle="Itemcode/Make" prompt="Please enter text" sqref="C14:C24">
      <formula1>0</formula1>
      <formula2>0</formula2>
    </dataValidation>
    <dataValidation type="decimal" allowBlank="1" showInputMessage="1" showErrorMessage="1" errorTitle="Invalid Entry" error="Only Numeric Values are allowed. " sqref="A14:A2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21" sqref="H21"/>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2023-06-13T11:13:00Z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