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<sst xmlns="http://schemas.openxmlformats.org/spreadsheetml/2006/main" count="436" uniqueCount="150">
  <si>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</si>
  <si>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</si>
  <si>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</si>
  <si>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</si>
  <si>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</si>
  <si>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</si>
  <si>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</si>
  <si>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</si>
  <si>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</si>
  <si>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</si>
  <si>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</si>
  <si>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</si>
  <si>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</si>
  <si>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</si>
  <si>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</si>
  <si>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</si>
  <si>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</si>
  <si>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</si>
  <si>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</si>
  <si>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</si>
  <si>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</si>
  <si>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</si>
  <si>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</si>
  <si>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</si>
  <si>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</si>
  <si>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</si>
  <si>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</si>
  <si>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</si>
  <si>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</si>
  <si>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</si>
  <si>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</si>
  <si>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</si>
  <si>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</si>
  <si>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</si>
  <si>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</si>
  <si>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</si>
  <si>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</si>
  <si>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</si>
  <si>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</si>
  <si>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</si>
  <si>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</si>
  <si>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</si>
  <si>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</si>
  <si>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</si>
  <si>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</si>
  <si>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</si>
  <si>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</si>
  <si>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</si>
  <si>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</si>
  <si>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</si>
  <si>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</si>
  <si>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</si>
  <si>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</si>
  <si>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</si>
  <si>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</si>
  <si>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</si>
  <si>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</si>
  <si>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</si>
  <si>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</si>
  <si>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</si>
  <si>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</si>
  <si>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</si>
  <si>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</si>
  <si>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</si>
  <si>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</si>
  <si>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</si>
  <si>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</si>
  <si>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</si>
  <si>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</si>
  <si>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</si>
  <si>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</si>
  <si>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</si>
  <si>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</si>
  <si>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</si>
  <si>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</si>
  <si>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</si>
  <si>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</si>
  <si>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</si>
  <si>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</si>
  <si>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</si>
  <si>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</si>
  <si>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</si>
  <si>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</si>
  <si>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</si>
  <si>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</si>
  <si>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</si>
  <si>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</si>
  <si>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</si>
  <si>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</si>
  <si>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</si>
  <si>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</si>
  <si>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</si>
  <si>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</si>
  <si>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</si>
  <si>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</si>
  <si>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Nos.</t>
  </si>
  <si>
    <t xml:space="preserve">End cap </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</si>
  <si>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</si>
  <si>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</si>
  <si>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</si>
  <si>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</si>
  <si>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Component</t>
  </si>
  <si>
    <t xml:space="preserve">Supplying and drawing following sizes of FRLS PVC insulated copper conductor, single core cable in the existing surface/ recessed steel/ PVC conduit as required. </t>
  </si>
  <si>
    <t xml:space="preserve">Supplying and fixing following modular switch/ socket on the existing modular plate &amp; switch box including connections but excluding modular plate etc. as required. </t>
  </si>
  <si>
    <t xml:space="preserve">Supplying and fixing following Modular base &amp; cover plate on existing modular metal boxes etc. as required. </t>
  </si>
  <si>
    <t>S &amp; F following size of steel flexible pipe along with the accessories on surface etc as required</t>
  </si>
  <si>
    <t>32 mm</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</si>
  <si>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</si>
  <si>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</si>
  <si>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Metre</t>
  </si>
  <si>
    <t xml:space="preserve">No.  </t>
  </si>
  <si>
    <t>Meter</t>
  </si>
  <si>
    <t xml:space="preserve">6 x 6 sq. mm </t>
  </si>
  <si>
    <t xml:space="preserve">Supplying and fixing following rating, 240/415 V, 10 kA, "C" curve, miniature circuit breaker suitable for inductive load of following poles in the existing MCB DB complete with connections, testing and commissioning etc. as required. </t>
  </si>
  <si>
    <t>Triple pole and neutral 5 A to 32 A</t>
  </si>
  <si>
    <t>S &amp; F metal enclosure suitable for DP/TPN  MCB / DP ELCB on surface or recessed etc as reqd.</t>
  </si>
  <si>
    <t>item no.38</t>
  </si>
  <si>
    <t>item no.39</t>
  </si>
  <si>
    <t xml:space="preserve">3 x 1.5 sq. mm </t>
  </si>
  <si>
    <t>1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</si>
  <si>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</si>
  <si>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</si>
  <si>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Supplying and laying of one no. 2 x 10.0 sqmm PVC insulated, XLPE steel armoured aluminium conductor power cable of grade 1.1 kV  as required complete in following manners.</t>
  </si>
  <si>
    <t xml:space="preserve"> On Surface</t>
  </si>
  <si>
    <t>Double pole 5 A to 32 A</t>
  </si>
  <si>
    <t>Triple pole 5 A to 32 A</t>
  </si>
  <si>
    <t xml:space="preserve">Chemical Earthing with GI earth electrode 50 mm dia x 3 Mtr length with full GI strip including earth enhancing compound and RCC precast PIT cover and earthing pit etc as reqd. </t>
  </si>
  <si>
    <t xml:space="preserve">Providing and fixing 25 mm X 5 mm G.l. strip on surface or in recess for connections etc. as required. </t>
  </si>
  <si>
    <t xml:space="preserve">5/6 A switch </t>
  </si>
  <si>
    <t>Supplying and fixing following size/ modules, plastic box  for modular switches in recess etc as required.</t>
  </si>
  <si>
    <t xml:space="preserve">1 or 2 Module </t>
  </si>
  <si>
    <t>Supplying and installing following size of perforated painted with powder coating M.S cable tray with perforation not more suspended from the ceiling with M.s suspenders including biolts &amp; nuts, painting suspenders etc as required.</t>
  </si>
  <si>
    <t>150 mm width X 50 mm depth X 1.6 mm thicknedss</t>
  </si>
  <si>
    <t>Suppling and fixing 25mm insulator with ms fastner and nut bolt beteen building wall and GI lightening etc.as required complete.</t>
  </si>
  <si>
    <t>No.</t>
  </si>
  <si>
    <t>Mtr.</t>
  </si>
  <si>
    <t xml:space="preserve">S &amp; F metal box of following sizes ( nominal size ) on surface or in recess with suitable size of phenolic laminated sheet cover in the front I/c painting etc as reqd. </t>
  </si>
  <si>
    <t>180 mm x 100 mm x 60 mm deep</t>
  </si>
  <si>
    <t>Providing, laying and fixing following dia G.I. pipe (medium class) in ground complete with G.I. fittings including trenching (75 cm deep)and re-filling etc as required.</t>
  </si>
  <si>
    <t>80 mm</t>
  </si>
  <si>
    <t>Supply  and laying of HDPE pipe ISI mark of 40 mm (8Kg / cm²) size inner dia, 2mm thick I/c cartage loading &amp; unloading etc. as reqd.</t>
  </si>
  <si>
    <t>Direct in ground I/c excavation, sand cushioning, protective covering and refilling the trench etc. as reqd.</t>
  </si>
  <si>
    <t>In pipe</t>
  </si>
  <si>
    <t>In open duct</t>
  </si>
  <si>
    <t>On surface with MS clamp</t>
  </si>
  <si>
    <t>Flat junction</t>
  </si>
  <si>
    <t xml:space="preserve">l or 2 Module </t>
  </si>
  <si>
    <t>Name of Work: Laying of fiber optical cables and other electrical works for 5G Testbed construction in IIT Kanpur</t>
  </si>
  <si>
    <t>Tender Inviting Authority: DOIP, IIT Kanpur</t>
  </si>
  <si>
    <t>NIT No:   Electrical/28/07/2023-1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</si>
</sst>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5"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protection locked="0"/>
    </xf>
    <xf numFmtId="2" fontId="4" fillId="0" borderId="11" xfId="59" applyNumberFormat="1" applyFont="1" applyFill="1" applyBorder="1" applyAlignment="1">
      <alignment horizontal="center" vertical="center"/>
      <protection/>
    </xf>
    <xf numFmtId="2" fontId="4" fillId="0" borderId="11" xfId="56" applyNumberFormat="1" applyFont="1" applyFill="1" applyBorder="1" applyAlignment="1">
      <alignment horizontal="center" vertical="center"/>
      <protection/>
    </xf>
    <xf numFmtId="2" fontId="7" fillId="33" borderId="11"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wrapText="1"/>
      <protection locked="0"/>
    </xf>
    <xf numFmtId="2" fontId="7" fillId="0" borderId="12"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2" fontId="25" fillId="0" borderId="16" xfId="0" applyNumberFormat="1" applyFont="1" applyFill="1" applyBorder="1" applyAlignment="1">
      <alignment horizontal="center" vertical="center"/>
    </xf>
    <xf numFmtId="0" fontId="25" fillId="0" borderId="16" xfId="0" applyFont="1" applyFill="1" applyBorder="1" applyAlignment="1">
      <alignment horizontal="center" vertical="center"/>
    </xf>
    <xf numFmtId="2" fontId="0" fillId="0" borderId="16" xfId="0" applyNumberFormat="1" applyFill="1" applyBorder="1" applyAlignment="1">
      <alignment horizontal="center" vertical="center"/>
    </xf>
    <xf numFmtId="2" fontId="64" fillId="0" borderId="16" xfId="0" applyNumberFormat="1" applyFont="1" applyFill="1" applyBorder="1" applyAlignment="1">
      <alignment horizontal="center" vertical="center"/>
    </xf>
    <xf numFmtId="0" fontId="64" fillId="0" borderId="16" xfId="0" applyFont="1" applyFill="1" applyBorder="1" applyAlignment="1">
      <alignment horizontal="center" vertical="center"/>
    </xf>
    <xf numFmtId="2" fontId="4" fillId="0" borderId="16"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4" fillId="0" borderId="16" xfId="55" applyFont="1" applyFill="1" applyBorder="1" applyAlignment="1">
      <alignment horizontal="left" vertical="center" wrapText="1"/>
      <protection/>
    </xf>
    <xf numFmtId="0" fontId="4" fillId="0" borderId="16" xfId="0" applyFont="1" applyFill="1" applyBorder="1" applyAlignment="1">
      <alignment horizontal="left" vertical="center" wrapText="1"/>
    </xf>
    <xf numFmtId="0" fontId="14" fillId="0" borderId="13" xfId="59" applyNumberFormat="1" applyFont="1" applyFill="1" applyBorder="1" applyAlignment="1">
      <alignment horizontal="center"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9"/>
  <sheetViews>
    <sheetView showGridLines="0" zoomScale="75" zoomScaleNormal="75" zoomScalePageLayoutView="0" workbookViewId="0" topLeftCell="A1">
      <selection activeCell="BA16" sqref="BA16"/>
    </sheetView>
  </sheetViews>
  <sheetFormatPr defaultColWidth="9.140625" defaultRowHeight="15"/>
  <cols>
    <col min="1" max="1" width="9.57421875" style="1" customWidth="1"/>
    <col min="2" max="2" width="59.8515625" style="1" customWidth="1"/>
    <col min="3" max="3" width="17.0039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148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147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149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2">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53">
        <v>7</v>
      </c>
      <c r="BB12" s="53">
        <v>54</v>
      </c>
      <c r="BC12" s="53">
        <v>8</v>
      </c>
      <c r="IE12" s="18"/>
      <c r="IF12" s="18"/>
      <c r="IG12" s="18"/>
      <c r="IH12" s="18"/>
      <c r="II12" s="18"/>
    </row>
    <row r="13" spans="1:243" s="17" customFormat="1" ht="18">
      <c r="A13" s="53">
        <v>1</v>
      </c>
      <c r="B13" s="54" t="s">
        <v>101</v>
      </c>
      <c r="C13" s="52"/>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101</v>
      </c>
      <c r="IE13" s="18"/>
      <c r="IF13" s="18"/>
      <c r="IG13" s="18"/>
      <c r="IH13" s="18"/>
      <c r="II13" s="18"/>
    </row>
    <row r="14" spans="1:243" s="22" customFormat="1" ht="63">
      <c r="A14" s="50">
        <v>1.01</v>
      </c>
      <c r="B14" s="70" t="s">
        <v>102</v>
      </c>
      <c r="C14" s="38"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2">
        <v>1.01</v>
      </c>
      <c r="IB14" s="22" t="s">
        <v>102</v>
      </c>
      <c r="IC14" s="22" t="s">
        <v>53</v>
      </c>
      <c r="IE14" s="23"/>
      <c r="IF14" s="23" t="s">
        <v>34</v>
      </c>
      <c r="IG14" s="23" t="s">
        <v>35</v>
      </c>
      <c r="IH14" s="23">
        <v>10</v>
      </c>
      <c r="II14" s="23" t="s">
        <v>36</v>
      </c>
    </row>
    <row r="15" spans="1:243" s="22" customFormat="1" ht="42.75">
      <c r="A15" s="50">
        <v>1.02</v>
      </c>
      <c r="B15" s="70" t="s">
        <v>118</v>
      </c>
      <c r="C15" s="38" t="s">
        <v>54</v>
      </c>
      <c r="D15" s="63">
        <v>15</v>
      </c>
      <c r="E15" s="64" t="s">
        <v>109</v>
      </c>
      <c r="F15" s="65">
        <v>83.3</v>
      </c>
      <c r="G15" s="55"/>
      <c r="H15" s="56"/>
      <c r="I15" s="57" t="s">
        <v>38</v>
      </c>
      <c r="J15" s="58">
        <f>IF(I15="Less(-)",-1,1)</f>
        <v>1</v>
      </c>
      <c r="K15" s="56" t="s">
        <v>39</v>
      </c>
      <c r="L15" s="56" t="s">
        <v>4</v>
      </c>
      <c r="M15" s="59"/>
      <c r="N15" s="56"/>
      <c r="O15" s="56"/>
      <c r="P15" s="60"/>
      <c r="Q15" s="56"/>
      <c r="R15" s="56"/>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1"/>
      <c r="BA15" s="62">
        <f>(total_amount_ba($B$2,$D$2,D15,F15,J15,K15,M15))</f>
        <v>1249.5</v>
      </c>
      <c r="BB15" s="45">
        <f>BA15+SUM(N15:AZ15)</f>
        <v>1249.5</v>
      </c>
      <c r="BC15" s="43" t="str">
        <f>SpellNumber(L15,BB15)</f>
        <v>INR  One Thousand Two Hundred &amp; Forty Nine  and Paise Fifty Only</v>
      </c>
      <c r="IA15" s="22">
        <v>1.02</v>
      </c>
      <c r="IB15" s="22" t="s">
        <v>118</v>
      </c>
      <c r="IC15" s="22" t="s">
        <v>54</v>
      </c>
      <c r="ID15" s="22">
        <v>15</v>
      </c>
      <c r="IE15" s="23" t="s">
        <v>109</v>
      </c>
      <c r="IF15" s="23"/>
      <c r="IG15" s="23"/>
      <c r="IH15" s="23"/>
      <c r="II15" s="23"/>
    </row>
    <row r="16" spans="1:243" s="22" customFormat="1" ht="35.25" customHeight="1">
      <c r="A16" s="50">
        <v>1.03</v>
      </c>
      <c r="B16" s="70" t="s">
        <v>112</v>
      </c>
      <c r="C16" s="38" t="s">
        <v>55</v>
      </c>
      <c r="D16" s="63">
        <v>80</v>
      </c>
      <c r="E16" s="64" t="s">
        <v>109</v>
      </c>
      <c r="F16" s="65">
        <v>524.33</v>
      </c>
      <c r="G16" s="55"/>
      <c r="H16" s="56"/>
      <c r="I16" s="57" t="s">
        <v>38</v>
      </c>
      <c r="J16" s="58">
        <f aca="true" t="shared" si="0" ref="J16:J56">IF(I16="Less(-)",-1,1)</f>
        <v>1</v>
      </c>
      <c r="K16" s="56" t="s">
        <v>39</v>
      </c>
      <c r="L16" s="56" t="s">
        <v>4</v>
      </c>
      <c r="M16" s="59"/>
      <c r="N16" s="56"/>
      <c r="O16" s="56"/>
      <c r="P16" s="60"/>
      <c r="Q16" s="56"/>
      <c r="R16" s="56"/>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1"/>
      <c r="BA16" s="62">
        <f aca="true" t="shared" si="1" ref="BA16:BA56">(total_amount_ba($B$2,$D$2,D16,F16,J16,K16,M16))</f>
        <v>41946.4</v>
      </c>
      <c r="BB16" s="45">
        <f aca="true" t="shared" si="2" ref="BB16:BB56">BA16+SUM(N16:AZ16)</f>
        <v>41946.4</v>
      </c>
      <c r="BC16" s="43" t="str">
        <f aca="true" t="shared" si="3" ref="BC16:BC56">SpellNumber(L16,BB16)</f>
        <v>INR  Forty One Thousand Nine Hundred &amp; Forty Six  and Paise Forty Only</v>
      </c>
      <c r="IA16" s="22">
        <v>1.03</v>
      </c>
      <c r="IB16" s="22" t="s">
        <v>112</v>
      </c>
      <c r="IC16" s="22" t="s">
        <v>55</v>
      </c>
      <c r="ID16" s="22">
        <v>80</v>
      </c>
      <c r="IE16" s="23" t="s">
        <v>109</v>
      </c>
      <c r="IF16" s="23" t="s">
        <v>40</v>
      </c>
      <c r="IG16" s="23" t="s">
        <v>35</v>
      </c>
      <c r="IH16" s="23">
        <v>123.223</v>
      </c>
      <c r="II16" s="23" t="s">
        <v>37</v>
      </c>
    </row>
    <row r="17" spans="1:243" s="22" customFormat="1" ht="35.25" customHeight="1">
      <c r="A17" s="50">
        <v>1.04</v>
      </c>
      <c r="B17" s="71" t="s">
        <v>119</v>
      </c>
      <c r="C17" s="38" t="s">
        <v>63</v>
      </c>
      <c r="D17" s="66">
        <v>25</v>
      </c>
      <c r="E17" s="67" t="s">
        <v>111</v>
      </c>
      <c r="F17" s="65">
        <v>283.21</v>
      </c>
      <c r="G17" s="55"/>
      <c r="H17" s="56"/>
      <c r="I17" s="57" t="s">
        <v>38</v>
      </c>
      <c r="J17" s="58">
        <f t="shared" si="0"/>
        <v>1</v>
      </c>
      <c r="K17" s="56" t="s">
        <v>39</v>
      </c>
      <c r="L17" s="56" t="s">
        <v>4</v>
      </c>
      <c r="M17" s="59"/>
      <c r="N17" s="56"/>
      <c r="O17" s="56"/>
      <c r="P17" s="60"/>
      <c r="Q17" s="56"/>
      <c r="R17" s="56"/>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1"/>
      <c r="BA17" s="62">
        <f t="shared" si="1"/>
        <v>7080.25</v>
      </c>
      <c r="BB17" s="45">
        <f t="shared" si="2"/>
        <v>7080.25</v>
      </c>
      <c r="BC17" s="43" t="str">
        <f t="shared" si="3"/>
        <v>INR  Seven Thousand  &amp;Eighty  and Paise Twenty Five Only</v>
      </c>
      <c r="IA17" s="22">
        <v>1.04</v>
      </c>
      <c r="IB17" s="22" t="s">
        <v>119</v>
      </c>
      <c r="IC17" s="22" t="s">
        <v>63</v>
      </c>
      <c r="ID17" s="22">
        <v>25</v>
      </c>
      <c r="IE17" s="23" t="s">
        <v>111</v>
      </c>
      <c r="IF17" s="23"/>
      <c r="IG17" s="23"/>
      <c r="IH17" s="23"/>
      <c r="II17" s="23"/>
    </row>
    <row r="18" spans="1:243" s="22" customFormat="1" ht="78.75">
      <c r="A18" s="50">
        <v>1.05</v>
      </c>
      <c r="B18" s="70" t="s">
        <v>120</v>
      </c>
      <c r="C18" s="38" t="s">
        <v>56</v>
      </c>
      <c r="D18" s="7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IA18" s="22">
        <v>1.05</v>
      </c>
      <c r="IB18" s="22" t="s">
        <v>120</v>
      </c>
      <c r="IC18" s="22" t="s">
        <v>56</v>
      </c>
      <c r="IE18" s="23"/>
      <c r="IF18" s="23" t="s">
        <v>41</v>
      </c>
      <c r="IG18" s="23" t="s">
        <v>42</v>
      </c>
      <c r="IH18" s="23">
        <v>213</v>
      </c>
      <c r="II18" s="23" t="s">
        <v>37</v>
      </c>
    </row>
    <row r="19" spans="1:243" s="22" customFormat="1" ht="42.75">
      <c r="A19" s="50">
        <v>1.06</v>
      </c>
      <c r="B19" s="70" t="s">
        <v>121</v>
      </c>
      <c r="C19" s="38" t="s">
        <v>64</v>
      </c>
      <c r="D19" s="63">
        <v>15</v>
      </c>
      <c r="E19" s="64" t="s">
        <v>109</v>
      </c>
      <c r="F19" s="65">
        <v>285.84</v>
      </c>
      <c r="G19" s="55"/>
      <c r="H19" s="56"/>
      <c r="I19" s="57" t="s">
        <v>38</v>
      </c>
      <c r="J19" s="58">
        <f t="shared" si="0"/>
        <v>1</v>
      </c>
      <c r="K19" s="56" t="s">
        <v>39</v>
      </c>
      <c r="L19" s="56" t="s">
        <v>4</v>
      </c>
      <c r="M19" s="59"/>
      <c r="N19" s="56"/>
      <c r="O19" s="56"/>
      <c r="P19" s="60"/>
      <c r="Q19" s="56"/>
      <c r="R19" s="56"/>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62">
        <f t="shared" si="1"/>
        <v>4287.6</v>
      </c>
      <c r="BB19" s="45">
        <f t="shared" si="2"/>
        <v>4287.6</v>
      </c>
      <c r="BC19" s="43" t="str">
        <f t="shared" si="3"/>
        <v>INR  Four Thousand Two Hundred &amp; Eighty Seven  and Paise Sixty Only</v>
      </c>
      <c r="IA19" s="22">
        <v>1.06</v>
      </c>
      <c r="IB19" s="22" t="s">
        <v>121</v>
      </c>
      <c r="IC19" s="22" t="s">
        <v>64</v>
      </c>
      <c r="ID19" s="22">
        <v>15</v>
      </c>
      <c r="IE19" s="23" t="s">
        <v>109</v>
      </c>
      <c r="IF19" s="23"/>
      <c r="IG19" s="23"/>
      <c r="IH19" s="23"/>
      <c r="II19" s="23"/>
    </row>
    <row r="20" spans="1:243" s="22" customFormat="1" ht="31.5">
      <c r="A20" s="50">
        <v>1.07</v>
      </c>
      <c r="B20" s="71" t="s">
        <v>105</v>
      </c>
      <c r="C20" s="38" t="s">
        <v>65</v>
      </c>
      <c r="D20" s="7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A20" s="22">
        <v>1.07</v>
      </c>
      <c r="IB20" s="22" t="s">
        <v>105</v>
      </c>
      <c r="IC20" s="22" t="s">
        <v>65</v>
      </c>
      <c r="IE20" s="23"/>
      <c r="IF20" s="23"/>
      <c r="IG20" s="23"/>
      <c r="IH20" s="23"/>
      <c r="II20" s="23"/>
    </row>
    <row r="21" spans="1:243" s="22" customFormat="1" ht="28.5">
      <c r="A21" s="50">
        <v>1.08</v>
      </c>
      <c r="B21" s="71" t="s">
        <v>106</v>
      </c>
      <c r="C21" s="38" t="s">
        <v>57</v>
      </c>
      <c r="D21" s="66">
        <v>5</v>
      </c>
      <c r="E21" s="67" t="s">
        <v>111</v>
      </c>
      <c r="F21" s="65">
        <v>83.3</v>
      </c>
      <c r="G21" s="55"/>
      <c r="H21" s="56"/>
      <c r="I21" s="57" t="s">
        <v>38</v>
      </c>
      <c r="J21" s="58">
        <f t="shared" si="0"/>
        <v>1</v>
      </c>
      <c r="K21" s="56" t="s">
        <v>39</v>
      </c>
      <c r="L21" s="56" t="s">
        <v>4</v>
      </c>
      <c r="M21" s="59"/>
      <c r="N21" s="56"/>
      <c r="O21" s="56"/>
      <c r="P21" s="60"/>
      <c r="Q21" s="56"/>
      <c r="R21" s="56"/>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62">
        <f t="shared" si="1"/>
        <v>416.5</v>
      </c>
      <c r="BB21" s="45">
        <f t="shared" si="2"/>
        <v>416.5</v>
      </c>
      <c r="BC21" s="43" t="str">
        <f t="shared" si="3"/>
        <v>INR  Four Hundred &amp; Sixteen  and Paise Fifty Only</v>
      </c>
      <c r="IA21" s="22">
        <v>1.08</v>
      </c>
      <c r="IB21" s="22" t="s">
        <v>106</v>
      </c>
      <c r="IC21" s="22" t="s">
        <v>57</v>
      </c>
      <c r="ID21" s="22">
        <v>5</v>
      </c>
      <c r="IE21" s="23" t="s">
        <v>111</v>
      </c>
      <c r="IF21" s="23"/>
      <c r="IG21" s="23"/>
      <c r="IH21" s="23"/>
      <c r="II21" s="23"/>
    </row>
    <row r="22" spans="1:243" s="22" customFormat="1" ht="42.75" customHeight="1">
      <c r="A22" s="50">
        <v>1.09</v>
      </c>
      <c r="B22" s="71" t="s">
        <v>97</v>
      </c>
      <c r="C22" s="38" t="s">
        <v>66</v>
      </c>
      <c r="D22" s="66">
        <v>80</v>
      </c>
      <c r="E22" s="67" t="s">
        <v>111</v>
      </c>
      <c r="F22" s="65">
        <v>227.97</v>
      </c>
      <c r="G22" s="55"/>
      <c r="H22" s="56"/>
      <c r="I22" s="57" t="s">
        <v>38</v>
      </c>
      <c r="J22" s="58">
        <f t="shared" si="0"/>
        <v>1</v>
      </c>
      <c r="K22" s="56" t="s">
        <v>39</v>
      </c>
      <c r="L22" s="56" t="s">
        <v>4</v>
      </c>
      <c r="M22" s="59"/>
      <c r="N22" s="56"/>
      <c r="O22" s="56"/>
      <c r="P22" s="60"/>
      <c r="Q22" s="56"/>
      <c r="R22" s="56"/>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1"/>
      <c r="BA22" s="62">
        <f t="shared" si="1"/>
        <v>18237.6</v>
      </c>
      <c r="BB22" s="45">
        <f t="shared" si="2"/>
        <v>18237.6</v>
      </c>
      <c r="BC22" s="43" t="str">
        <f t="shared" si="3"/>
        <v>INR  Eighteen Thousand Two Hundred &amp; Thirty Seven  and Paise Sixty Only</v>
      </c>
      <c r="IA22" s="22">
        <v>1.09</v>
      </c>
      <c r="IB22" s="22" t="s">
        <v>97</v>
      </c>
      <c r="IC22" s="22" t="s">
        <v>66</v>
      </c>
      <c r="ID22" s="22">
        <v>80</v>
      </c>
      <c r="IE22" s="23" t="s">
        <v>111</v>
      </c>
      <c r="IF22" s="23"/>
      <c r="IG22" s="23"/>
      <c r="IH22" s="23"/>
      <c r="II22" s="23"/>
    </row>
    <row r="23" spans="1:243" s="22" customFormat="1" ht="43.5" customHeight="1">
      <c r="A23" s="50">
        <v>1.1</v>
      </c>
      <c r="B23" s="71" t="s">
        <v>98</v>
      </c>
      <c r="C23" s="38" t="s">
        <v>58</v>
      </c>
      <c r="D23" s="7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8"/>
      <c r="IA23" s="22">
        <v>1.1</v>
      </c>
      <c r="IB23" s="22" t="s">
        <v>98</v>
      </c>
      <c r="IC23" s="22" t="s">
        <v>58</v>
      </c>
      <c r="IE23" s="23"/>
      <c r="IF23" s="23" t="s">
        <v>34</v>
      </c>
      <c r="IG23" s="23" t="s">
        <v>43</v>
      </c>
      <c r="IH23" s="23">
        <v>10</v>
      </c>
      <c r="II23" s="23" t="s">
        <v>37</v>
      </c>
    </row>
    <row r="24" spans="1:243" s="22" customFormat="1" ht="33" customHeight="1">
      <c r="A24" s="50">
        <v>1.11</v>
      </c>
      <c r="B24" s="71" t="s">
        <v>96</v>
      </c>
      <c r="C24" s="38" t="s">
        <v>67</v>
      </c>
      <c r="D24" s="66">
        <v>17</v>
      </c>
      <c r="E24" s="67" t="s">
        <v>95</v>
      </c>
      <c r="F24" s="65">
        <v>141.17</v>
      </c>
      <c r="G24" s="55"/>
      <c r="H24" s="56"/>
      <c r="I24" s="57" t="s">
        <v>38</v>
      </c>
      <c r="J24" s="58">
        <f t="shared" si="0"/>
        <v>1</v>
      </c>
      <c r="K24" s="56" t="s">
        <v>39</v>
      </c>
      <c r="L24" s="56" t="s">
        <v>4</v>
      </c>
      <c r="M24" s="59"/>
      <c r="N24" s="56"/>
      <c r="O24" s="56"/>
      <c r="P24" s="60"/>
      <c r="Q24" s="56"/>
      <c r="R24" s="56"/>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1"/>
      <c r="BA24" s="62">
        <f t="shared" si="1"/>
        <v>2399.89</v>
      </c>
      <c r="BB24" s="45">
        <f t="shared" si="2"/>
        <v>2399.89</v>
      </c>
      <c r="BC24" s="43" t="str">
        <f t="shared" si="3"/>
        <v>INR  Two Thousand Three Hundred &amp; Ninety Nine  and Paise Eighty Nine Only</v>
      </c>
      <c r="IA24" s="22">
        <v>1.11</v>
      </c>
      <c r="IB24" s="22" t="s">
        <v>96</v>
      </c>
      <c r="IC24" s="22" t="s">
        <v>67</v>
      </c>
      <c r="ID24" s="22">
        <v>17</v>
      </c>
      <c r="IE24" s="23" t="s">
        <v>95</v>
      </c>
      <c r="IF24" s="23"/>
      <c r="IG24" s="23"/>
      <c r="IH24" s="23"/>
      <c r="II24" s="23"/>
    </row>
    <row r="25" spans="1:243" s="22" customFormat="1" ht="28.5">
      <c r="A25" s="50">
        <v>1.12</v>
      </c>
      <c r="B25" s="71" t="s">
        <v>99</v>
      </c>
      <c r="C25" s="38" t="s">
        <v>68</v>
      </c>
      <c r="D25" s="66">
        <v>11</v>
      </c>
      <c r="E25" s="67" t="s">
        <v>95</v>
      </c>
      <c r="F25" s="65">
        <v>145.55</v>
      </c>
      <c r="G25" s="55"/>
      <c r="H25" s="56"/>
      <c r="I25" s="57" t="s">
        <v>38</v>
      </c>
      <c r="J25" s="58">
        <f t="shared" si="0"/>
        <v>1</v>
      </c>
      <c r="K25" s="56" t="s">
        <v>39</v>
      </c>
      <c r="L25" s="56" t="s">
        <v>4</v>
      </c>
      <c r="M25" s="59"/>
      <c r="N25" s="56"/>
      <c r="O25" s="56"/>
      <c r="P25" s="60"/>
      <c r="Q25" s="56"/>
      <c r="R25" s="56"/>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c r="BA25" s="62">
        <f t="shared" si="1"/>
        <v>1601.05</v>
      </c>
      <c r="BB25" s="45">
        <f t="shared" si="2"/>
        <v>1601.05</v>
      </c>
      <c r="BC25" s="43" t="str">
        <f t="shared" si="3"/>
        <v>INR  One Thousand Six Hundred &amp; One  and Paise Five Only</v>
      </c>
      <c r="IA25" s="22">
        <v>1.12</v>
      </c>
      <c r="IB25" s="22" t="s">
        <v>99</v>
      </c>
      <c r="IC25" s="22" t="s">
        <v>68</v>
      </c>
      <c r="ID25" s="22">
        <v>11</v>
      </c>
      <c r="IE25" s="23" t="s">
        <v>95</v>
      </c>
      <c r="IF25" s="23" t="s">
        <v>40</v>
      </c>
      <c r="IG25" s="23" t="s">
        <v>35</v>
      </c>
      <c r="IH25" s="23">
        <v>123.223</v>
      </c>
      <c r="II25" s="23" t="s">
        <v>37</v>
      </c>
    </row>
    <row r="26" spans="1:243" s="22" customFormat="1" ht="42.75">
      <c r="A26" s="50">
        <v>1.13</v>
      </c>
      <c r="B26" s="71" t="s">
        <v>100</v>
      </c>
      <c r="C26" s="38" t="s">
        <v>69</v>
      </c>
      <c r="D26" s="66">
        <v>14</v>
      </c>
      <c r="E26" s="67" t="s">
        <v>95</v>
      </c>
      <c r="F26" s="65">
        <v>123.63</v>
      </c>
      <c r="G26" s="55"/>
      <c r="H26" s="56"/>
      <c r="I26" s="57" t="s">
        <v>38</v>
      </c>
      <c r="J26" s="58">
        <f t="shared" si="0"/>
        <v>1</v>
      </c>
      <c r="K26" s="56" t="s">
        <v>39</v>
      </c>
      <c r="L26" s="56" t="s">
        <v>4</v>
      </c>
      <c r="M26" s="59"/>
      <c r="N26" s="56"/>
      <c r="O26" s="56"/>
      <c r="P26" s="60"/>
      <c r="Q26" s="56"/>
      <c r="R26" s="56"/>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1"/>
      <c r="BA26" s="62">
        <f t="shared" si="1"/>
        <v>1730.82</v>
      </c>
      <c r="BB26" s="45">
        <f t="shared" si="2"/>
        <v>1730.82</v>
      </c>
      <c r="BC26" s="43" t="str">
        <f t="shared" si="3"/>
        <v>INR  One Thousand Seven Hundred &amp; Thirty  and Paise Eighty Two Only</v>
      </c>
      <c r="IA26" s="22">
        <v>1.13</v>
      </c>
      <c r="IB26" s="22" t="s">
        <v>100</v>
      </c>
      <c r="IC26" s="22" t="s">
        <v>69</v>
      </c>
      <c r="ID26" s="22">
        <v>14</v>
      </c>
      <c r="IE26" s="23" t="s">
        <v>95</v>
      </c>
      <c r="IF26" s="23" t="s">
        <v>44</v>
      </c>
      <c r="IG26" s="23" t="s">
        <v>45</v>
      </c>
      <c r="IH26" s="23">
        <v>10</v>
      </c>
      <c r="II26" s="23" t="s">
        <v>37</v>
      </c>
    </row>
    <row r="27" spans="1:243" s="22" customFormat="1" ht="42.75">
      <c r="A27" s="50">
        <v>1.14</v>
      </c>
      <c r="B27" s="72" t="s">
        <v>145</v>
      </c>
      <c r="C27" s="38" t="s">
        <v>70</v>
      </c>
      <c r="D27" s="68">
        <v>11</v>
      </c>
      <c r="E27" s="68" t="s">
        <v>95</v>
      </c>
      <c r="F27" s="65">
        <v>143.8</v>
      </c>
      <c r="G27" s="55"/>
      <c r="H27" s="56"/>
      <c r="I27" s="57" t="s">
        <v>38</v>
      </c>
      <c r="J27" s="58">
        <f>IF(I27="Less(-)",-1,1)</f>
        <v>1</v>
      </c>
      <c r="K27" s="56" t="s">
        <v>39</v>
      </c>
      <c r="L27" s="56" t="s">
        <v>4</v>
      </c>
      <c r="M27" s="59"/>
      <c r="N27" s="56"/>
      <c r="O27" s="56"/>
      <c r="P27" s="60"/>
      <c r="Q27" s="56"/>
      <c r="R27" s="56"/>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1"/>
      <c r="BA27" s="62">
        <f>(total_amount_ba($B$2,$D$2,D27,F27,J27,K27,M27))</f>
        <v>1581.8</v>
      </c>
      <c r="BB27" s="45">
        <f>BA27+SUM(N27:AZ27)</f>
        <v>1581.8</v>
      </c>
      <c r="BC27" s="43" t="str">
        <f t="shared" si="3"/>
        <v>INR  One Thousand Five Hundred &amp; Eighty One  and Paise Eighty Only</v>
      </c>
      <c r="IA27" s="22">
        <v>1.14</v>
      </c>
      <c r="IB27" s="22" t="s">
        <v>145</v>
      </c>
      <c r="IC27" s="22" t="s">
        <v>70</v>
      </c>
      <c r="ID27" s="22">
        <v>11</v>
      </c>
      <c r="IE27" s="23" t="s">
        <v>95</v>
      </c>
      <c r="IF27" s="23"/>
      <c r="IG27" s="23"/>
      <c r="IH27" s="23"/>
      <c r="II27" s="23"/>
    </row>
    <row r="28" spans="1:243" s="22" customFormat="1" ht="53.25" customHeight="1">
      <c r="A28" s="50">
        <v>1.15</v>
      </c>
      <c r="B28" s="71" t="s">
        <v>122</v>
      </c>
      <c r="C28" s="38" t="s">
        <v>71</v>
      </c>
      <c r="D28" s="7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IA28" s="22">
        <v>1.15</v>
      </c>
      <c r="IB28" s="22" t="s">
        <v>122</v>
      </c>
      <c r="IC28" s="22" t="s">
        <v>71</v>
      </c>
      <c r="IE28" s="23"/>
      <c r="IF28" s="23"/>
      <c r="IG28" s="23"/>
      <c r="IH28" s="23"/>
      <c r="II28" s="23"/>
    </row>
    <row r="29" spans="1:243" s="22" customFormat="1" ht="28.5">
      <c r="A29" s="50">
        <v>1.16</v>
      </c>
      <c r="B29" s="70" t="s">
        <v>123</v>
      </c>
      <c r="C29" s="38" t="s">
        <v>72</v>
      </c>
      <c r="D29" s="66">
        <v>120</v>
      </c>
      <c r="E29" s="67" t="s">
        <v>111</v>
      </c>
      <c r="F29" s="65">
        <v>167.47</v>
      </c>
      <c r="G29" s="55"/>
      <c r="H29" s="56"/>
      <c r="I29" s="57" t="s">
        <v>38</v>
      </c>
      <c r="J29" s="58">
        <f t="shared" si="0"/>
        <v>1</v>
      </c>
      <c r="K29" s="56" t="s">
        <v>39</v>
      </c>
      <c r="L29" s="56" t="s">
        <v>4</v>
      </c>
      <c r="M29" s="59"/>
      <c r="N29" s="56"/>
      <c r="O29" s="56"/>
      <c r="P29" s="60"/>
      <c r="Q29" s="56"/>
      <c r="R29" s="56"/>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1"/>
      <c r="BA29" s="62">
        <f t="shared" si="1"/>
        <v>20096.4</v>
      </c>
      <c r="BB29" s="45">
        <f t="shared" si="2"/>
        <v>20096.4</v>
      </c>
      <c r="BC29" s="43" t="str">
        <f t="shared" si="3"/>
        <v>INR  Twenty Thousand  &amp;Ninety Six  and Paise Forty Only</v>
      </c>
      <c r="IA29" s="22">
        <v>1.16</v>
      </c>
      <c r="IB29" s="22" t="s">
        <v>123</v>
      </c>
      <c r="IC29" s="22" t="s">
        <v>72</v>
      </c>
      <c r="ID29" s="22">
        <v>120</v>
      </c>
      <c r="IE29" s="23" t="s">
        <v>111</v>
      </c>
      <c r="IF29" s="23"/>
      <c r="IG29" s="23"/>
      <c r="IH29" s="23"/>
      <c r="II29" s="23"/>
    </row>
    <row r="30" spans="1:243" s="22" customFormat="1" ht="74.25" customHeight="1">
      <c r="A30" s="50">
        <v>1.17</v>
      </c>
      <c r="B30" s="70" t="s">
        <v>113</v>
      </c>
      <c r="C30" s="38" t="s">
        <v>73</v>
      </c>
      <c r="D30" s="7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IA30" s="22">
        <v>1.17</v>
      </c>
      <c r="IB30" s="22" t="s">
        <v>113</v>
      </c>
      <c r="IC30" s="22" t="s">
        <v>73</v>
      </c>
      <c r="IE30" s="23"/>
      <c r="IF30" s="23"/>
      <c r="IG30" s="23"/>
      <c r="IH30" s="23"/>
      <c r="II30" s="23"/>
    </row>
    <row r="31" spans="1:243" s="22" customFormat="1" ht="42.75">
      <c r="A31" s="50">
        <v>1.18</v>
      </c>
      <c r="B31" s="70" t="s">
        <v>124</v>
      </c>
      <c r="C31" s="38" t="s">
        <v>59</v>
      </c>
      <c r="D31" s="63">
        <v>3</v>
      </c>
      <c r="E31" s="64" t="s">
        <v>110</v>
      </c>
      <c r="F31" s="65">
        <v>575.19</v>
      </c>
      <c r="G31" s="55"/>
      <c r="H31" s="56"/>
      <c r="I31" s="57" t="s">
        <v>38</v>
      </c>
      <c r="J31" s="58">
        <f t="shared" si="0"/>
        <v>1</v>
      </c>
      <c r="K31" s="56" t="s">
        <v>39</v>
      </c>
      <c r="L31" s="56" t="s">
        <v>4</v>
      </c>
      <c r="M31" s="59"/>
      <c r="N31" s="56"/>
      <c r="O31" s="56"/>
      <c r="P31" s="60"/>
      <c r="Q31" s="56"/>
      <c r="R31" s="56"/>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1"/>
      <c r="BA31" s="62">
        <f t="shared" si="1"/>
        <v>1725.57</v>
      </c>
      <c r="BB31" s="45">
        <f t="shared" si="2"/>
        <v>1725.57</v>
      </c>
      <c r="BC31" s="43" t="str">
        <f t="shared" si="3"/>
        <v>INR  One Thousand Seven Hundred &amp; Twenty Five  and Paise Fifty Seven Only</v>
      </c>
      <c r="IA31" s="22">
        <v>1.18</v>
      </c>
      <c r="IB31" s="22" t="s">
        <v>124</v>
      </c>
      <c r="IC31" s="22" t="s">
        <v>59</v>
      </c>
      <c r="ID31" s="22">
        <v>3</v>
      </c>
      <c r="IE31" s="23" t="s">
        <v>110</v>
      </c>
      <c r="IF31" s="23"/>
      <c r="IG31" s="23"/>
      <c r="IH31" s="23"/>
      <c r="II31" s="23"/>
    </row>
    <row r="32" spans="1:243" s="22" customFormat="1" ht="42.75">
      <c r="A32" s="50">
        <v>1.19</v>
      </c>
      <c r="B32" s="70" t="s">
        <v>125</v>
      </c>
      <c r="C32" s="38" t="s">
        <v>74</v>
      </c>
      <c r="D32" s="63">
        <v>2</v>
      </c>
      <c r="E32" s="64" t="s">
        <v>110</v>
      </c>
      <c r="F32" s="65">
        <v>882.95</v>
      </c>
      <c r="G32" s="55"/>
      <c r="H32" s="56"/>
      <c r="I32" s="57" t="s">
        <v>38</v>
      </c>
      <c r="J32" s="58">
        <f t="shared" si="0"/>
        <v>1</v>
      </c>
      <c r="K32" s="56" t="s">
        <v>39</v>
      </c>
      <c r="L32" s="56" t="s">
        <v>4</v>
      </c>
      <c r="M32" s="59"/>
      <c r="N32" s="56"/>
      <c r="O32" s="56"/>
      <c r="P32" s="60"/>
      <c r="Q32" s="56"/>
      <c r="R32" s="56"/>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1"/>
      <c r="BA32" s="62">
        <f t="shared" si="1"/>
        <v>1765.9</v>
      </c>
      <c r="BB32" s="45">
        <f t="shared" si="2"/>
        <v>1765.9</v>
      </c>
      <c r="BC32" s="43" t="str">
        <f t="shared" si="3"/>
        <v>INR  One Thousand Seven Hundred &amp; Sixty Five  and Paise Ninety Only</v>
      </c>
      <c r="IA32" s="22">
        <v>1.19</v>
      </c>
      <c r="IB32" s="22" t="s">
        <v>125</v>
      </c>
      <c r="IC32" s="22" t="s">
        <v>74</v>
      </c>
      <c r="ID32" s="22">
        <v>2</v>
      </c>
      <c r="IE32" s="23" t="s">
        <v>110</v>
      </c>
      <c r="IF32" s="23"/>
      <c r="IG32" s="23"/>
      <c r="IH32" s="23"/>
      <c r="II32" s="23"/>
    </row>
    <row r="33" spans="1:243" s="22" customFormat="1" ht="48" customHeight="1">
      <c r="A33" s="50">
        <v>1.2</v>
      </c>
      <c r="B33" s="70" t="s">
        <v>114</v>
      </c>
      <c r="C33" s="38" t="s">
        <v>75</v>
      </c>
      <c r="D33" s="63">
        <v>2</v>
      </c>
      <c r="E33" s="64" t="s">
        <v>110</v>
      </c>
      <c r="F33" s="65">
        <v>1076.72</v>
      </c>
      <c r="G33" s="55"/>
      <c r="H33" s="56"/>
      <c r="I33" s="57" t="s">
        <v>38</v>
      </c>
      <c r="J33" s="58">
        <f t="shared" si="0"/>
        <v>1</v>
      </c>
      <c r="K33" s="56" t="s">
        <v>39</v>
      </c>
      <c r="L33" s="56" t="s">
        <v>4</v>
      </c>
      <c r="M33" s="59"/>
      <c r="N33" s="56"/>
      <c r="O33" s="56"/>
      <c r="P33" s="60"/>
      <c r="Q33" s="56"/>
      <c r="R33" s="56"/>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1"/>
      <c r="BA33" s="62">
        <f t="shared" si="1"/>
        <v>2153.44</v>
      </c>
      <c r="BB33" s="45">
        <f t="shared" si="2"/>
        <v>2153.44</v>
      </c>
      <c r="BC33" s="43" t="str">
        <f t="shared" si="3"/>
        <v>INR  Two Thousand One Hundred &amp; Fifty Three  and Paise Forty Four Only</v>
      </c>
      <c r="IA33" s="22">
        <v>1.2</v>
      </c>
      <c r="IB33" s="22" t="s">
        <v>114</v>
      </c>
      <c r="IC33" s="22" t="s">
        <v>75</v>
      </c>
      <c r="ID33" s="22">
        <v>2</v>
      </c>
      <c r="IE33" s="23" t="s">
        <v>110</v>
      </c>
      <c r="IF33" s="23"/>
      <c r="IG33" s="23"/>
      <c r="IH33" s="23"/>
      <c r="II33" s="23"/>
    </row>
    <row r="34" spans="1:243" s="22" customFormat="1" ht="57" customHeight="1">
      <c r="A34" s="50">
        <v>1.21</v>
      </c>
      <c r="B34" s="71" t="s">
        <v>126</v>
      </c>
      <c r="C34" s="38" t="s">
        <v>76</v>
      </c>
      <c r="D34" s="66">
        <v>3</v>
      </c>
      <c r="E34" s="67" t="s">
        <v>134</v>
      </c>
      <c r="F34" s="65">
        <v>7051.29</v>
      </c>
      <c r="G34" s="55"/>
      <c r="H34" s="56"/>
      <c r="I34" s="57" t="s">
        <v>38</v>
      </c>
      <c r="J34" s="58">
        <f t="shared" si="0"/>
        <v>1</v>
      </c>
      <c r="K34" s="56" t="s">
        <v>39</v>
      </c>
      <c r="L34" s="56" t="s">
        <v>4</v>
      </c>
      <c r="M34" s="59"/>
      <c r="N34" s="56"/>
      <c r="O34" s="56"/>
      <c r="P34" s="60"/>
      <c r="Q34" s="56"/>
      <c r="R34" s="56"/>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1"/>
      <c r="BA34" s="62">
        <f t="shared" si="1"/>
        <v>21153.87</v>
      </c>
      <c r="BB34" s="45">
        <f t="shared" si="2"/>
        <v>21153.87</v>
      </c>
      <c r="BC34" s="43" t="str">
        <f t="shared" si="3"/>
        <v>INR  Twenty One Thousand One Hundred &amp; Fifty Three  and Paise Eighty Seven Only</v>
      </c>
      <c r="IA34" s="22">
        <v>1.21</v>
      </c>
      <c r="IB34" s="22" t="s">
        <v>126</v>
      </c>
      <c r="IC34" s="22" t="s">
        <v>76</v>
      </c>
      <c r="ID34" s="22">
        <v>3</v>
      </c>
      <c r="IE34" s="23" t="s">
        <v>134</v>
      </c>
      <c r="IF34" s="23"/>
      <c r="IG34" s="23"/>
      <c r="IH34" s="23"/>
      <c r="II34" s="23"/>
    </row>
    <row r="35" spans="1:243" s="22" customFormat="1" ht="42.75" customHeight="1">
      <c r="A35" s="50">
        <v>1.22</v>
      </c>
      <c r="B35" s="70" t="s">
        <v>127</v>
      </c>
      <c r="C35" s="38" t="s">
        <v>77</v>
      </c>
      <c r="D35" s="63">
        <v>260</v>
      </c>
      <c r="E35" s="64" t="s">
        <v>109</v>
      </c>
      <c r="F35" s="65">
        <v>213.94</v>
      </c>
      <c r="G35" s="55"/>
      <c r="H35" s="56"/>
      <c r="I35" s="57" t="s">
        <v>38</v>
      </c>
      <c r="J35" s="58">
        <f t="shared" si="0"/>
        <v>1</v>
      </c>
      <c r="K35" s="56" t="s">
        <v>39</v>
      </c>
      <c r="L35" s="56" t="s">
        <v>4</v>
      </c>
      <c r="M35" s="59"/>
      <c r="N35" s="56"/>
      <c r="O35" s="56"/>
      <c r="P35" s="60"/>
      <c r="Q35" s="56"/>
      <c r="R35" s="56"/>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1"/>
      <c r="BA35" s="62">
        <f t="shared" si="1"/>
        <v>55624.4</v>
      </c>
      <c r="BB35" s="45">
        <f t="shared" si="2"/>
        <v>55624.4</v>
      </c>
      <c r="BC35" s="43" t="str">
        <f t="shared" si="3"/>
        <v>INR  Fifty Five Thousand Six Hundred &amp; Twenty Four  and Paise Forty Only</v>
      </c>
      <c r="IA35" s="22">
        <v>1.22</v>
      </c>
      <c r="IB35" s="22" t="s">
        <v>127</v>
      </c>
      <c r="IC35" s="22" t="s">
        <v>77</v>
      </c>
      <c r="ID35" s="22">
        <v>260</v>
      </c>
      <c r="IE35" s="23" t="s">
        <v>109</v>
      </c>
      <c r="IF35" s="23"/>
      <c r="IG35" s="23"/>
      <c r="IH35" s="23"/>
      <c r="II35" s="23"/>
    </row>
    <row r="36" spans="1:243" s="22" customFormat="1" ht="59.25" customHeight="1">
      <c r="A36" s="50">
        <v>1.23</v>
      </c>
      <c r="B36" s="70" t="s">
        <v>103</v>
      </c>
      <c r="C36" s="38" t="s">
        <v>78</v>
      </c>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IA36" s="22">
        <v>1.23</v>
      </c>
      <c r="IB36" s="22" t="s">
        <v>103</v>
      </c>
      <c r="IC36" s="22" t="s">
        <v>78</v>
      </c>
      <c r="IE36" s="23"/>
      <c r="IF36" s="23"/>
      <c r="IG36" s="23"/>
      <c r="IH36" s="23"/>
      <c r="II36" s="23"/>
    </row>
    <row r="37" spans="1:243" s="22" customFormat="1" ht="28.5">
      <c r="A37" s="50">
        <v>1.24</v>
      </c>
      <c r="B37" s="70" t="s">
        <v>128</v>
      </c>
      <c r="C37" s="38" t="s">
        <v>79</v>
      </c>
      <c r="D37" s="63">
        <v>3</v>
      </c>
      <c r="E37" s="64" t="s">
        <v>110</v>
      </c>
      <c r="F37" s="65">
        <v>90.31</v>
      </c>
      <c r="G37" s="55"/>
      <c r="H37" s="56"/>
      <c r="I37" s="57" t="s">
        <v>38</v>
      </c>
      <c r="J37" s="58">
        <f t="shared" si="0"/>
        <v>1</v>
      </c>
      <c r="K37" s="56" t="s">
        <v>39</v>
      </c>
      <c r="L37" s="56" t="s">
        <v>4</v>
      </c>
      <c r="M37" s="59"/>
      <c r="N37" s="56"/>
      <c r="O37" s="56"/>
      <c r="P37" s="60"/>
      <c r="Q37" s="56"/>
      <c r="R37" s="56"/>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1"/>
      <c r="BA37" s="62">
        <f t="shared" si="1"/>
        <v>270.93</v>
      </c>
      <c r="BB37" s="45">
        <f t="shared" si="2"/>
        <v>270.93</v>
      </c>
      <c r="BC37" s="43" t="str">
        <f t="shared" si="3"/>
        <v>INR  Two Hundred &amp; Seventy  and Paise Ninety Three Only</v>
      </c>
      <c r="IA37" s="22">
        <v>1.24</v>
      </c>
      <c r="IB37" s="22" t="s">
        <v>128</v>
      </c>
      <c r="IC37" s="22" t="s">
        <v>79</v>
      </c>
      <c r="ID37" s="22">
        <v>3</v>
      </c>
      <c r="IE37" s="23" t="s">
        <v>110</v>
      </c>
      <c r="IF37" s="23"/>
      <c r="IG37" s="23"/>
      <c r="IH37" s="23"/>
      <c r="II37" s="23"/>
    </row>
    <row r="38" spans="1:243" s="22" customFormat="1" ht="37.5" customHeight="1">
      <c r="A38" s="50">
        <v>1.25</v>
      </c>
      <c r="B38" s="70" t="s">
        <v>104</v>
      </c>
      <c r="C38" s="38" t="s">
        <v>60</v>
      </c>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IA38" s="22">
        <v>1.25</v>
      </c>
      <c r="IB38" s="22" t="s">
        <v>104</v>
      </c>
      <c r="IC38" s="22" t="s">
        <v>60</v>
      </c>
      <c r="IE38" s="23"/>
      <c r="IF38" s="23"/>
      <c r="IG38" s="23"/>
      <c r="IH38" s="23"/>
      <c r="II38" s="23"/>
    </row>
    <row r="39" spans="1:243" s="22" customFormat="1" ht="28.5">
      <c r="A39" s="50">
        <v>1.26</v>
      </c>
      <c r="B39" s="70" t="s">
        <v>146</v>
      </c>
      <c r="C39" s="38" t="s">
        <v>61</v>
      </c>
      <c r="D39" s="63">
        <v>3</v>
      </c>
      <c r="E39" s="64" t="s">
        <v>110</v>
      </c>
      <c r="F39" s="65">
        <v>116.62</v>
      </c>
      <c r="G39" s="55"/>
      <c r="H39" s="56"/>
      <c r="I39" s="57" t="s">
        <v>38</v>
      </c>
      <c r="J39" s="58">
        <f t="shared" si="0"/>
        <v>1</v>
      </c>
      <c r="K39" s="56" t="s">
        <v>39</v>
      </c>
      <c r="L39" s="56" t="s">
        <v>4</v>
      </c>
      <c r="M39" s="59"/>
      <c r="N39" s="56"/>
      <c r="O39" s="56"/>
      <c r="P39" s="60"/>
      <c r="Q39" s="56"/>
      <c r="R39" s="56"/>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1"/>
      <c r="BA39" s="62">
        <f t="shared" si="1"/>
        <v>349.86</v>
      </c>
      <c r="BB39" s="45">
        <f t="shared" si="2"/>
        <v>349.86</v>
      </c>
      <c r="BC39" s="43" t="str">
        <f t="shared" si="3"/>
        <v>INR  Three Hundred &amp; Forty Nine  and Paise Eighty Six Only</v>
      </c>
      <c r="IA39" s="22">
        <v>1.26</v>
      </c>
      <c r="IB39" s="22" t="s">
        <v>146</v>
      </c>
      <c r="IC39" s="22" t="s">
        <v>61</v>
      </c>
      <c r="ID39" s="22">
        <v>3</v>
      </c>
      <c r="IE39" s="23" t="s">
        <v>110</v>
      </c>
      <c r="IF39" s="23"/>
      <c r="IG39" s="23"/>
      <c r="IH39" s="23"/>
      <c r="II39" s="23"/>
    </row>
    <row r="40" spans="1:243" s="22" customFormat="1" ht="36.75" customHeight="1">
      <c r="A40" s="50">
        <v>1.27</v>
      </c>
      <c r="B40" s="71" t="s">
        <v>129</v>
      </c>
      <c r="C40" s="38" t="s">
        <v>80</v>
      </c>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A40" s="22">
        <v>1.27</v>
      </c>
      <c r="IB40" s="22" t="s">
        <v>129</v>
      </c>
      <c r="IC40" s="22" t="s">
        <v>80</v>
      </c>
      <c r="IE40" s="23"/>
      <c r="IF40" s="23"/>
      <c r="IG40" s="23"/>
      <c r="IH40" s="23"/>
      <c r="II40" s="23"/>
    </row>
    <row r="41" spans="1:243" s="22" customFormat="1" ht="28.5">
      <c r="A41" s="50">
        <v>1.28</v>
      </c>
      <c r="B41" s="70" t="s">
        <v>130</v>
      </c>
      <c r="C41" s="38" t="s">
        <v>81</v>
      </c>
      <c r="D41" s="66">
        <v>3</v>
      </c>
      <c r="E41" s="67" t="s">
        <v>95</v>
      </c>
      <c r="F41" s="65">
        <v>291.98</v>
      </c>
      <c r="G41" s="55"/>
      <c r="H41" s="56"/>
      <c r="I41" s="57" t="s">
        <v>38</v>
      </c>
      <c r="J41" s="58">
        <f t="shared" si="0"/>
        <v>1</v>
      </c>
      <c r="K41" s="56" t="s">
        <v>39</v>
      </c>
      <c r="L41" s="56" t="s">
        <v>4</v>
      </c>
      <c r="M41" s="59"/>
      <c r="N41" s="56"/>
      <c r="O41" s="56"/>
      <c r="P41" s="60"/>
      <c r="Q41" s="56"/>
      <c r="R41" s="56"/>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1"/>
      <c r="BA41" s="62">
        <f t="shared" si="1"/>
        <v>875.94</v>
      </c>
      <c r="BB41" s="45">
        <f t="shared" si="2"/>
        <v>875.94</v>
      </c>
      <c r="BC41" s="43" t="str">
        <f t="shared" si="3"/>
        <v>INR  Eight Hundred &amp; Seventy Five  and Paise Ninety Four Only</v>
      </c>
      <c r="IA41" s="22">
        <v>1.28</v>
      </c>
      <c r="IB41" s="22" t="s">
        <v>130</v>
      </c>
      <c r="IC41" s="22" t="s">
        <v>81</v>
      </c>
      <c r="ID41" s="22">
        <v>3</v>
      </c>
      <c r="IE41" s="23" t="s">
        <v>95</v>
      </c>
      <c r="IF41" s="23"/>
      <c r="IG41" s="23"/>
      <c r="IH41" s="23"/>
      <c r="II41" s="23"/>
    </row>
    <row r="42" spans="1:243" s="22" customFormat="1" ht="72" customHeight="1">
      <c r="A42" s="50">
        <v>1.29</v>
      </c>
      <c r="B42" s="70" t="s">
        <v>131</v>
      </c>
      <c r="C42" s="38" t="s">
        <v>82</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A42" s="22">
        <v>1.29</v>
      </c>
      <c r="IB42" s="22" t="s">
        <v>131</v>
      </c>
      <c r="IC42" s="22" t="s">
        <v>82</v>
      </c>
      <c r="IE42" s="23"/>
      <c r="IF42" s="23"/>
      <c r="IG42" s="23"/>
      <c r="IH42" s="23"/>
      <c r="II42" s="23"/>
    </row>
    <row r="43" spans="1:243" s="22" customFormat="1" ht="42.75">
      <c r="A43" s="50">
        <v>1.3</v>
      </c>
      <c r="B43" s="70" t="s">
        <v>132</v>
      </c>
      <c r="C43" s="38" t="s">
        <v>83</v>
      </c>
      <c r="D43" s="66">
        <v>80</v>
      </c>
      <c r="E43" s="67" t="s">
        <v>135</v>
      </c>
      <c r="F43" s="65">
        <v>529.59</v>
      </c>
      <c r="G43" s="55"/>
      <c r="H43" s="56"/>
      <c r="I43" s="57" t="s">
        <v>38</v>
      </c>
      <c r="J43" s="58">
        <f t="shared" si="0"/>
        <v>1</v>
      </c>
      <c r="K43" s="56" t="s">
        <v>39</v>
      </c>
      <c r="L43" s="56" t="s">
        <v>4</v>
      </c>
      <c r="M43" s="59"/>
      <c r="N43" s="56"/>
      <c r="O43" s="56"/>
      <c r="P43" s="60"/>
      <c r="Q43" s="56"/>
      <c r="R43" s="56"/>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1"/>
      <c r="BA43" s="62">
        <f t="shared" si="1"/>
        <v>42367.2</v>
      </c>
      <c r="BB43" s="45">
        <f t="shared" si="2"/>
        <v>42367.2</v>
      </c>
      <c r="BC43" s="43" t="str">
        <f t="shared" si="3"/>
        <v>INR  Forty Two Thousand Three Hundred &amp; Sixty Seven  and Paise Twenty Only</v>
      </c>
      <c r="IA43" s="22">
        <v>1.3</v>
      </c>
      <c r="IB43" s="22" t="s">
        <v>132</v>
      </c>
      <c r="IC43" s="22" t="s">
        <v>83</v>
      </c>
      <c r="ID43" s="22">
        <v>80</v>
      </c>
      <c r="IE43" s="23" t="s">
        <v>135</v>
      </c>
      <c r="IF43" s="23"/>
      <c r="IG43" s="23"/>
      <c r="IH43" s="23"/>
      <c r="II43" s="23"/>
    </row>
    <row r="44" spans="1:243" s="22" customFormat="1" ht="43.5" customHeight="1">
      <c r="A44" s="50">
        <v>1.31</v>
      </c>
      <c r="B44" s="70" t="s">
        <v>133</v>
      </c>
      <c r="C44" s="38" t="s">
        <v>84</v>
      </c>
      <c r="D44" s="66">
        <v>15</v>
      </c>
      <c r="E44" s="67" t="s">
        <v>95</v>
      </c>
      <c r="F44" s="65">
        <v>37.7</v>
      </c>
      <c r="G44" s="55"/>
      <c r="H44" s="56"/>
      <c r="I44" s="57" t="s">
        <v>38</v>
      </c>
      <c r="J44" s="58">
        <f t="shared" si="0"/>
        <v>1</v>
      </c>
      <c r="K44" s="56" t="s">
        <v>39</v>
      </c>
      <c r="L44" s="56" t="s">
        <v>4</v>
      </c>
      <c r="M44" s="59"/>
      <c r="N44" s="56"/>
      <c r="O44" s="56"/>
      <c r="P44" s="60"/>
      <c r="Q44" s="56"/>
      <c r="R44" s="56"/>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1"/>
      <c r="BA44" s="62">
        <f t="shared" si="1"/>
        <v>565.5</v>
      </c>
      <c r="BB44" s="45">
        <f t="shared" si="2"/>
        <v>565.5</v>
      </c>
      <c r="BC44" s="43" t="str">
        <f t="shared" si="3"/>
        <v>INR  Five Hundred &amp; Sixty Five  and Paise Fifty Only</v>
      </c>
      <c r="IA44" s="22">
        <v>1.31</v>
      </c>
      <c r="IB44" s="22" t="s">
        <v>133</v>
      </c>
      <c r="IC44" s="22" t="s">
        <v>84</v>
      </c>
      <c r="ID44" s="22">
        <v>15</v>
      </c>
      <c r="IE44" s="23" t="s">
        <v>95</v>
      </c>
      <c r="IF44" s="23"/>
      <c r="IG44" s="23"/>
      <c r="IH44" s="23"/>
      <c r="II44" s="23"/>
    </row>
    <row r="45" spans="1:243" s="22" customFormat="1" ht="42.75" customHeight="1">
      <c r="A45" s="50">
        <v>1.32</v>
      </c>
      <c r="B45" s="71" t="s">
        <v>115</v>
      </c>
      <c r="C45" s="38" t="s">
        <v>85</v>
      </c>
      <c r="D45" s="66">
        <v>5</v>
      </c>
      <c r="E45" s="67" t="s">
        <v>95</v>
      </c>
      <c r="F45" s="65">
        <v>906.62</v>
      </c>
      <c r="G45" s="55"/>
      <c r="H45" s="56"/>
      <c r="I45" s="57" t="s">
        <v>38</v>
      </c>
      <c r="J45" s="58">
        <f t="shared" si="0"/>
        <v>1</v>
      </c>
      <c r="K45" s="56" t="s">
        <v>39</v>
      </c>
      <c r="L45" s="56" t="s">
        <v>4</v>
      </c>
      <c r="M45" s="59"/>
      <c r="N45" s="56"/>
      <c r="O45" s="56"/>
      <c r="P45" s="60"/>
      <c r="Q45" s="56"/>
      <c r="R45" s="56"/>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1"/>
      <c r="BA45" s="62">
        <f t="shared" si="1"/>
        <v>4533.1</v>
      </c>
      <c r="BB45" s="45">
        <f t="shared" si="2"/>
        <v>4533.1</v>
      </c>
      <c r="BC45" s="43" t="str">
        <f t="shared" si="3"/>
        <v>INR  Four Thousand Five Hundred &amp; Thirty Three  and Paise Ten Only</v>
      </c>
      <c r="IA45" s="22">
        <v>1.32</v>
      </c>
      <c r="IB45" s="22" t="s">
        <v>115</v>
      </c>
      <c r="IC45" s="22" t="s">
        <v>85</v>
      </c>
      <c r="ID45" s="22">
        <v>5</v>
      </c>
      <c r="IE45" s="23" t="s">
        <v>95</v>
      </c>
      <c r="IF45" s="23"/>
      <c r="IG45" s="23"/>
      <c r="IH45" s="23"/>
      <c r="II45" s="23"/>
    </row>
    <row r="46" spans="1:243" s="22" customFormat="1" ht="54.75" customHeight="1">
      <c r="A46" s="50">
        <v>1.33</v>
      </c>
      <c r="B46" s="74" t="s">
        <v>136</v>
      </c>
      <c r="C46" s="38" t="s">
        <v>86</v>
      </c>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IA46" s="22">
        <v>1.33</v>
      </c>
      <c r="IB46" s="22" t="s">
        <v>136</v>
      </c>
      <c r="IC46" s="22" t="s">
        <v>86</v>
      </c>
      <c r="IE46" s="23"/>
      <c r="IF46" s="23"/>
      <c r="IG46" s="23"/>
      <c r="IH46" s="23"/>
      <c r="II46" s="23"/>
    </row>
    <row r="47" spans="1:243" s="22" customFormat="1" ht="36" customHeight="1">
      <c r="A47" s="50">
        <v>1.34</v>
      </c>
      <c r="B47" s="72" t="s">
        <v>137</v>
      </c>
      <c r="C47" s="38" t="s">
        <v>87</v>
      </c>
      <c r="D47" s="68">
        <v>2</v>
      </c>
      <c r="E47" s="68" t="s">
        <v>95</v>
      </c>
      <c r="F47" s="65">
        <v>214.82</v>
      </c>
      <c r="G47" s="55"/>
      <c r="H47" s="56"/>
      <c r="I47" s="57" t="s">
        <v>38</v>
      </c>
      <c r="J47" s="58">
        <f t="shared" si="0"/>
        <v>1</v>
      </c>
      <c r="K47" s="56" t="s">
        <v>39</v>
      </c>
      <c r="L47" s="56" t="s">
        <v>4</v>
      </c>
      <c r="M47" s="59"/>
      <c r="N47" s="56"/>
      <c r="O47" s="56"/>
      <c r="P47" s="60"/>
      <c r="Q47" s="56"/>
      <c r="R47" s="56"/>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1"/>
      <c r="BA47" s="62">
        <f t="shared" si="1"/>
        <v>429.64</v>
      </c>
      <c r="BB47" s="45">
        <f t="shared" si="2"/>
        <v>429.64</v>
      </c>
      <c r="BC47" s="43" t="str">
        <f t="shared" si="3"/>
        <v>INR  Four Hundred &amp; Twenty Nine  and Paise Sixty Four Only</v>
      </c>
      <c r="IA47" s="22">
        <v>1.34</v>
      </c>
      <c r="IB47" s="51" t="s">
        <v>137</v>
      </c>
      <c r="IC47" s="22" t="s">
        <v>87</v>
      </c>
      <c r="ID47" s="22">
        <v>2</v>
      </c>
      <c r="IE47" s="23" t="s">
        <v>95</v>
      </c>
      <c r="IF47" s="23"/>
      <c r="IG47" s="23"/>
      <c r="IH47" s="23"/>
      <c r="II47" s="23"/>
    </row>
    <row r="48" spans="1:243" s="22" customFormat="1" ht="48.75" customHeight="1">
      <c r="A48" s="50">
        <v>1.35</v>
      </c>
      <c r="B48" s="72" t="s">
        <v>138</v>
      </c>
      <c r="C48" s="38" t="s">
        <v>88</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2">
        <v>1.35</v>
      </c>
      <c r="IB48" s="51" t="s">
        <v>138</v>
      </c>
      <c r="IC48" s="22" t="s">
        <v>88</v>
      </c>
      <c r="IE48" s="23"/>
      <c r="IF48" s="23"/>
      <c r="IG48" s="23"/>
      <c r="IH48" s="23"/>
      <c r="II48" s="23"/>
    </row>
    <row r="49" spans="1:243" s="22" customFormat="1" ht="42.75">
      <c r="A49" s="50">
        <v>1.36</v>
      </c>
      <c r="B49" s="72" t="s">
        <v>139</v>
      </c>
      <c r="C49" s="38" t="s">
        <v>89</v>
      </c>
      <c r="D49" s="68">
        <v>20</v>
      </c>
      <c r="E49" s="68" t="s">
        <v>135</v>
      </c>
      <c r="F49" s="65">
        <v>805.79</v>
      </c>
      <c r="G49" s="55"/>
      <c r="H49" s="56"/>
      <c r="I49" s="57" t="s">
        <v>38</v>
      </c>
      <c r="J49" s="58">
        <f t="shared" si="0"/>
        <v>1</v>
      </c>
      <c r="K49" s="56" t="s">
        <v>39</v>
      </c>
      <c r="L49" s="56" t="s">
        <v>4</v>
      </c>
      <c r="M49" s="59"/>
      <c r="N49" s="56"/>
      <c r="O49" s="56"/>
      <c r="P49" s="60"/>
      <c r="Q49" s="56"/>
      <c r="R49" s="56"/>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1"/>
      <c r="BA49" s="62">
        <f t="shared" si="1"/>
        <v>16115.8</v>
      </c>
      <c r="BB49" s="45">
        <f t="shared" si="2"/>
        <v>16115.8</v>
      </c>
      <c r="BC49" s="43" t="str">
        <f t="shared" si="3"/>
        <v>INR  Sixteen Thousand One Hundred &amp; Fifteen  and Paise Eighty Only</v>
      </c>
      <c r="IA49" s="22">
        <v>1.36</v>
      </c>
      <c r="IB49" s="22" t="s">
        <v>139</v>
      </c>
      <c r="IC49" s="22" t="s">
        <v>89</v>
      </c>
      <c r="ID49" s="22">
        <v>20</v>
      </c>
      <c r="IE49" s="23" t="s">
        <v>135</v>
      </c>
      <c r="IF49" s="23"/>
      <c r="IG49" s="23"/>
      <c r="IH49" s="23"/>
      <c r="II49" s="23"/>
    </row>
    <row r="50" spans="1:243" s="22" customFormat="1" ht="63" customHeight="1">
      <c r="A50" s="50">
        <v>1.37</v>
      </c>
      <c r="B50" s="73" t="s">
        <v>107</v>
      </c>
      <c r="C50" s="38" t="s">
        <v>90</v>
      </c>
      <c r="D50" s="69">
        <v>550</v>
      </c>
      <c r="E50" s="69" t="s">
        <v>135</v>
      </c>
      <c r="F50" s="65">
        <v>18.41</v>
      </c>
      <c r="G50" s="55"/>
      <c r="H50" s="56"/>
      <c r="I50" s="57" t="s">
        <v>38</v>
      </c>
      <c r="J50" s="58">
        <f t="shared" si="0"/>
        <v>1</v>
      </c>
      <c r="K50" s="56" t="s">
        <v>39</v>
      </c>
      <c r="L50" s="56" t="s">
        <v>4</v>
      </c>
      <c r="M50" s="59"/>
      <c r="N50" s="56"/>
      <c r="O50" s="56"/>
      <c r="P50" s="60"/>
      <c r="Q50" s="56"/>
      <c r="R50" s="56"/>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1"/>
      <c r="BA50" s="62">
        <f t="shared" si="1"/>
        <v>10125.5</v>
      </c>
      <c r="BB50" s="45">
        <f t="shared" si="2"/>
        <v>10125.5</v>
      </c>
      <c r="BC50" s="43" t="str">
        <f t="shared" si="3"/>
        <v>INR  Ten Thousand One Hundred &amp; Twenty Five  and Paise Fifty Only</v>
      </c>
      <c r="IA50" s="22">
        <v>1.37</v>
      </c>
      <c r="IB50" s="22" t="s">
        <v>107</v>
      </c>
      <c r="IC50" s="22" t="s">
        <v>90</v>
      </c>
      <c r="ID50" s="22">
        <v>550</v>
      </c>
      <c r="IE50" s="23" t="s">
        <v>135</v>
      </c>
      <c r="IF50" s="23"/>
      <c r="IG50" s="23"/>
      <c r="IH50" s="23"/>
      <c r="II50" s="23"/>
    </row>
    <row r="51" spans="1:243" s="22" customFormat="1" ht="59.25" customHeight="1">
      <c r="A51" s="50">
        <v>1.38</v>
      </c>
      <c r="B51" s="72" t="s">
        <v>108</v>
      </c>
      <c r="C51" s="38" t="s">
        <v>116</v>
      </c>
      <c r="D51" s="69">
        <v>2</v>
      </c>
      <c r="E51" s="69" t="s">
        <v>95</v>
      </c>
      <c r="F51" s="65">
        <v>77.16</v>
      </c>
      <c r="G51" s="55"/>
      <c r="H51" s="56"/>
      <c r="I51" s="57" t="s">
        <v>38</v>
      </c>
      <c r="J51" s="58">
        <f t="shared" si="0"/>
        <v>1</v>
      </c>
      <c r="K51" s="56" t="s">
        <v>39</v>
      </c>
      <c r="L51" s="56" t="s">
        <v>4</v>
      </c>
      <c r="M51" s="59"/>
      <c r="N51" s="56"/>
      <c r="O51" s="56"/>
      <c r="P51" s="60"/>
      <c r="Q51" s="56"/>
      <c r="R51" s="56"/>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1"/>
      <c r="BA51" s="62">
        <f t="shared" si="1"/>
        <v>154.32</v>
      </c>
      <c r="BB51" s="45">
        <f t="shared" si="2"/>
        <v>154.32</v>
      </c>
      <c r="BC51" s="43" t="str">
        <f t="shared" si="3"/>
        <v>INR  One Hundred &amp; Fifty Four  and Paise Thirty Two Only</v>
      </c>
      <c r="IA51" s="22">
        <v>1.38</v>
      </c>
      <c r="IB51" s="51" t="s">
        <v>108</v>
      </c>
      <c r="IC51" s="22" t="s">
        <v>116</v>
      </c>
      <c r="ID51" s="22">
        <v>2</v>
      </c>
      <c r="IE51" s="23" t="s">
        <v>95</v>
      </c>
      <c r="IF51" s="23"/>
      <c r="IG51" s="23"/>
      <c r="IH51" s="23"/>
      <c r="II51" s="23"/>
    </row>
    <row r="52" spans="1:243" s="22" customFormat="1" ht="42.75">
      <c r="A52" s="50">
        <v>1.39</v>
      </c>
      <c r="B52" s="72" t="s">
        <v>140</v>
      </c>
      <c r="C52" s="38" t="s">
        <v>117</v>
      </c>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IA52" s="22">
        <v>1.39</v>
      </c>
      <c r="IB52" s="22" t="s">
        <v>140</v>
      </c>
      <c r="IC52" s="22" t="s">
        <v>117</v>
      </c>
      <c r="IE52" s="23"/>
      <c r="IF52" s="23"/>
      <c r="IG52" s="23"/>
      <c r="IH52" s="23"/>
      <c r="II52" s="23"/>
    </row>
    <row r="53" spans="1:243" s="22" customFormat="1" ht="42.75">
      <c r="A53" s="50">
        <v>1.4</v>
      </c>
      <c r="B53" s="72" t="s">
        <v>141</v>
      </c>
      <c r="C53" s="38" t="s">
        <v>91</v>
      </c>
      <c r="D53" s="68">
        <v>150</v>
      </c>
      <c r="E53" s="68" t="s">
        <v>135</v>
      </c>
      <c r="F53" s="65">
        <v>524.33</v>
      </c>
      <c r="G53" s="55"/>
      <c r="H53" s="56"/>
      <c r="I53" s="57" t="s">
        <v>38</v>
      </c>
      <c r="J53" s="58">
        <f t="shared" si="0"/>
        <v>1</v>
      </c>
      <c r="K53" s="56" t="s">
        <v>39</v>
      </c>
      <c r="L53" s="56" t="s">
        <v>4</v>
      </c>
      <c r="M53" s="59"/>
      <c r="N53" s="56"/>
      <c r="O53" s="56"/>
      <c r="P53" s="60"/>
      <c r="Q53" s="56"/>
      <c r="R53" s="56"/>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1"/>
      <c r="BA53" s="62">
        <f t="shared" si="1"/>
        <v>78649.5</v>
      </c>
      <c r="BB53" s="45">
        <f t="shared" si="2"/>
        <v>78649.5</v>
      </c>
      <c r="BC53" s="43" t="str">
        <f t="shared" si="3"/>
        <v>INR  Seventy Eight Thousand Six Hundred &amp; Forty Nine  and Paise Fifty Only</v>
      </c>
      <c r="IA53" s="22">
        <v>1.4</v>
      </c>
      <c r="IB53" s="22" t="s">
        <v>141</v>
      </c>
      <c r="IC53" s="22" t="s">
        <v>91</v>
      </c>
      <c r="ID53" s="22">
        <v>150</v>
      </c>
      <c r="IE53" s="23" t="s">
        <v>135</v>
      </c>
      <c r="IF53" s="23"/>
      <c r="IG53" s="23"/>
      <c r="IH53" s="23"/>
      <c r="II53" s="23"/>
    </row>
    <row r="54" spans="1:243" s="22" customFormat="1" ht="34.5" customHeight="1">
      <c r="A54" s="50">
        <v>1.41</v>
      </c>
      <c r="B54" s="72" t="s">
        <v>142</v>
      </c>
      <c r="C54" s="38" t="s">
        <v>92</v>
      </c>
      <c r="D54" s="68">
        <v>20</v>
      </c>
      <c r="E54" s="68" t="s">
        <v>135</v>
      </c>
      <c r="F54" s="65">
        <v>209.56</v>
      </c>
      <c r="G54" s="55"/>
      <c r="H54" s="56"/>
      <c r="I54" s="57" t="s">
        <v>38</v>
      </c>
      <c r="J54" s="58">
        <f t="shared" si="0"/>
        <v>1</v>
      </c>
      <c r="K54" s="56" t="s">
        <v>39</v>
      </c>
      <c r="L54" s="56" t="s">
        <v>4</v>
      </c>
      <c r="M54" s="59"/>
      <c r="N54" s="56"/>
      <c r="O54" s="56"/>
      <c r="P54" s="60"/>
      <c r="Q54" s="56"/>
      <c r="R54" s="56"/>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1"/>
      <c r="BA54" s="62">
        <f t="shared" si="1"/>
        <v>4191.2</v>
      </c>
      <c r="BB54" s="45">
        <f t="shared" si="2"/>
        <v>4191.2</v>
      </c>
      <c r="BC54" s="43" t="str">
        <f t="shared" si="3"/>
        <v>INR  Four Thousand One Hundred &amp; Ninety One  and Paise Twenty Only</v>
      </c>
      <c r="IA54" s="22">
        <v>1.41</v>
      </c>
      <c r="IB54" s="22" t="s">
        <v>142</v>
      </c>
      <c r="IC54" s="22" t="s">
        <v>92</v>
      </c>
      <c r="ID54" s="22">
        <v>20</v>
      </c>
      <c r="IE54" s="23" t="s">
        <v>135</v>
      </c>
      <c r="IF54" s="23"/>
      <c r="IG54" s="23"/>
      <c r="IH54" s="23"/>
      <c r="II54" s="23"/>
    </row>
    <row r="55" spans="1:243" s="22" customFormat="1" ht="37.5" customHeight="1">
      <c r="A55" s="50">
        <v>1.42</v>
      </c>
      <c r="B55" s="72" t="s">
        <v>143</v>
      </c>
      <c r="C55" s="38" t="s">
        <v>93</v>
      </c>
      <c r="D55" s="68">
        <v>10</v>
      </c>
      <c r="E55" s="68" t="s">
        <v>135</v>
      </c>
      <c r="F55" s="65">
        <v>198.16</v>
      </c>
      <c r="G55" s="55"/>
      <c r="H55" s="56"/>
      <c r="I55" s="57" t="s">
        <v>38</v>
      </c>
      <c r="J55" s="58">
        <f t="shared" si="0"/>
        <v>1</v>
      </c>
      <c r="K55" s="56" t="s">
        <v>39</v>
      </c>
      <c r="L55" s="56" t="s">
        <v>4</v>
      </c>
      <c r="M55" s="59"/>
      <c r="N55" s="56"/>
      <c r="O55" s="56"/>
      <c r="P55" s="60"/>
      <c r="Q55" s="56"/>
      <c r="R55" s="56"/>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1"/>
      <c r="BA55" s="62">
        <f t="shared" si="1"/>
        <v>1981.6</v>
      </c>
      <c r="BB55" s="45">
        <f t="shared" si="2"/>
        <v>1981.6</v>
      </c>
      <c r="BC55" s="43" t="str">
        <f t="shared" si="3"/>
        <v>INR  One Thousand Nine Hundred &amp; Eighty One  and Paise Sixty Only</v>
      </c>
      <c r="IA55" s="22">
        <v>1.42</v>
      </c>
      <c r="IB55" s="22" t="s">
        <v>143</v>
      </c>
      <c r="IC55" s="22" t="s">
        <v>93</v>
      </c>
      <c r="ID55" s="22">
        <v>10</v>
      </c>
      <c r="IE55" s="23" t="s">
        <v>135</v>
      </c>
      <c r="IF55" s="23"/>
      <c r="IG55" s="23"/>
      <c r="IH55" s="23"/>
      <c r="II55" s="23"/>
    </row>
    <row r="56" spans="1:243" s="22" customFormat="1" ht="28.5">
      <c r="A56" s="50">
        <v>1.43</v>
      </c>
      <c r="B56" s="72" t="s">
        <v>144</v>
      </c>
      <c r="C56" s="38" t="s">
        <v>94</v>
      </c>
      <c r="D56" s="68">
        <v>360</v>
      </c>
      <c r="E56" s="68" t="s">
        <v>135</v>
      </c>
      <c r="F56" s="65">
        <v>261.29</v>
      </c>
      <c r="G56" s="55"/>
      <c r="H56" s="56"/>
      <c r="I56" s="57" t="s">
        <v>38</v>
      </c>
      <c r="J56" s="58">
        <f t="shared" si="0"/>
        <v>1</v>
      </c>
      <c r="K56" s="56" t="s">
        <v>39</v>
      </c>
      <c r="L56" s="56" t="s">
        <v>4</v>
      </c>
      <c r="M56" s="59"/>
      <c r="N56" s="56"/>
      <c r="O56" s="56"/>
      <c r="P56" s="60"/>
      <c r="Q56" s="56"/>
      <c r="R56" s="56"/>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1"/>
      <c r="BA56" s="62">
        <f t="shared" si="1"/>
        <v>94064.4</v>
      </c>
      <c r="BB56" s="45">
        <f t="shared" si="2"/>
        <v>94064.4</v>
      </c>
      <c r="BC56" s="43" t="str">
        <f t="shared" si="3"/>
        <v>INR  Ninety Four Thousand  &amp;Sixty Four  and Paise Forty Only</v>
      </c>
      <c r="IA56" s="22">
        <v>1.43</v>
      </c>
      <c r="IB56" s="22" t="s">
        <v>144</v>
      </c>
      <c r="IC56" s="22" t="s">
        <v>94</v>
      </c>
      <c r="ID56" s="22">
        <v>360</v>
      </c>
      <c r="IE56" s="23" t="s">
        <v>135</v>
      </c>
      <c r="IF56" s="23"/>
      <c r="IG56" s="23"/>
      <c r="IH56" s="23"/>
      <c r="II56" s="23"/>
    </row>
    <row r="57" spans="1:55" ht="57">
      <c r="A57" s="24" t="s">
        <v>46</v>
      </c>
      <c r="B57" s="25"/>
      <c r="C57" s="26"/>
      <c r="D57" s="39"/>
      <c r="E57" s="39"/>
      <c r="F57" s="39"/>
      <c r="G57" s="39"/>
      <c r="H57" s="46"/>
      <c r="I57" s="46"/>
      <c r="J57" s="46"/>
      <c r="K57" s="46"/>
      <c r="L57" s="47"/>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48">
        <f>ROUND(SUM(BA14:BA56),0)</f>
        <v>437725</v>
      </c>
      <c r="BB57" s="49">
        <f>SUM(BB14:BB56)</f>
        <v>437725.48</v>
      </c>
      <c r="BC57" s="43" t="str">
        <f>SpellNumber(L57,BB57)</f>
        <v>  Four Lakh Thirty Seven Thousand Seven Hundred &amp; Twenty Five  and Paise Forty Eight Only</v>
      </c>
    </row>
    <row r="58" spans="1:55" ht="36.75" customHeight="1">
      <c r="A58" s="25" t="s">
        <v>47</v>
      </c>
      <c r="B58" s="27"/>
      <c r="C58" s="28"/>
      <c r="D58" s="29"/>
      <c r="E58" s="40" t="s">
        <v>52</v>
      </c>
      <c r="F58" s="41"/>
      <c r="G58" s="30"/>
      <c r="H58" s="31"/>
      <c r="I58" s="31"/>
      <c r="J58" s="31"/>
      <c r="K58" s="32"/>
      <c r="L58" s="33"/>
      <c r="M58" s="34"/>
      <c r="N58" s="35"/>
      <c r="O58" s="22"/>
      <c r="P58" s="22"/>
      <c r="Q58" s="22"/>
      <c r="R58" s="22"/>
      <c r="S58" s="22"/>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6">
        <f>IF(ISBLANK(F58),0,IF(E58="Excess (+)",ROUND(BA57+(BA57*F58),2),IF(E58="Less (-)",ROUND(BA57+(BA57*F58*(-1)),2),IF(E58="At Par",BA57,0))))</f>
        <v>0</v>
      </c>
      <c r="BB58" s="37">
        <f>ROUND(BA58,0)</f>
        <v>0</v>
      </c>
      <c r="BC58" s="21" t="str">
        <f>SpellNumber($E$2,BB58)</f>
        <v>INR Zero Only</v>
      </c>
    </row>
    <row r="59" spans="1:55" ht="33.75" customHeight="1">
      <c r="A59" s="24" t="s">
        <v>48</v>
      </c>
      <c r="B59" s="24"/>
      <c r="C59" s="75" t="str">
        <f>SpellNumber($E$2,BB58)</f>
        <v>INR Zero Only</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row>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81" ht="15"/>
    <row r="383" ht="15"/>
    <row r="384" ht="15"/>
    <row r="385" ht="15"/>
    <row r="386" ht="15"/>
    <row r="387" ht="15"/>
    <row r="388" ht="15"/>
    <row r="390" ht="15"/>
    <row r="391" ht="15"/>
    <row r="394" ht="15"/>
    <row r="395" ht="15"/>
    <row r="396" ht="15"/>
    <row r="397" ht="15"/>
    <row r="398" ht="15"/>
    <row r="402" ht="15"/>
    <row r="403" ht="15"/>
    <row r="404" ht="15"/>
    <row r="405" ht="15"/>
    <row r="406" ht="15"/>
    <row r="407" ht="15"/>
    <row r="408" ht="15"/>
    <row r="409" ht="15"/>
    <row r="411" ht="15"/>
    <row r="412" ht="15"/>
    <row r="413" ht="15"/>
    <row r="414" ht="15"/>
    <row r="415" ht="15"/>
    <row r="416" ht="15"/>
    <row r="419" ht="15"/>
    <row r="421" ht="15"/>
    <row r="423" ht="15"/>
    <row r="424" ht="15"/>
    <row r="425" ht="15"/>
    <row r="426" ht="15"/>
    <row r="427" ht="15"/>
    <row r="428" ht="15"/>
    <row r="429" ht="15"/>
    <row r="430" ht="15"/>
    <row r="431" ht="15"/>
    <row r="433" ht="15"/>
    <row r="434" ht="15"/>
    <row r="436" ht="15"/>
    <row r="437" ht="15"/>
    <row r="439" ht="15"/>
    <row r="440" ht="15"/>
    <row r="441" ht="15"/>
    <row r="442" ht="15"/>
    <row r="443" ht="15"/>
    <row r="444" ht="15"/>
    <row r="445" ht="15"/>
    <row r="447" ht="15"/>
    <row r="450" ht="15"/>
    <row r="451" ht="15"/>
    <row r="452" ht="15"/>
    <row r="453" ht="15"/>
    <row r="455" ht="15"/>
    <row r="456" ht="15"/>
    <row r="457" ht="15"/>
    <row r="458" ht="15"/>
    <row r="459" ht="15"/>
    <row r="461" ht="15"/>
    <row r="462" ht="15"/>
    <row r="464" ht="15"/>
    <row r="465" ht="15"/>
    <row r="466" ht="15"/>
    <row r="467" ht="15"/>
    <row r="469" ht="15"/>
    <row r="470" ht="15"/>
    <row r="471" ht="15"/>
    <row r="472" ht="15"/>
    <row r="474" ht="15"/>
    <row r="476" ht="15"/>
    <row r="477" ht="15"/>
    <row r="479" ht="15"/>
    <row r="480" ht="15"/>
  </sheetData>
  <sheetProtection password="D850" sheet="1"/>
  <autoFilter ref="A11:BC59"/>
  <mergeCells count="22">
    <mergeCell ref="D38:BC38"/>
    <mergeCell ref="D40:BC40"/>
    <mergeCell ref="D42:BC42"/>
    <mergeCell ref="D46:BC46"/>
    <mergeCell ref="A1:L1"/>
    <mergeCell ref="A4:BC4"/>
    <mergeCell ref="A5:BC5"/>
    <mergeCell ref="A6:BC6"/>
    <mergeCell ref="A7:BC7"/>
    <mergeCell ref="D13:BC13"/>
    <mergeCell ref="B8:BC8"/>
    <mergeCell ref="A9:BC9"/>
    <mergeCell ref="C59:BC59"/>
    <mergeCell ref="D14:BC14"/>
    <mergeCell ref="D18:BC18"/>
    <mergeCell ref="D23:BC23"/>
    <mergeCell ref="D20:BC20"/>
    <mergeCell ref="D28:BC28"/>
    <mergeCell ref="D48:BC48"/>
    <mergeCell ref="D52:BC52"/>
    <mergeCell ref="D30:BC30"/>
    <mergeCell ref="D36:BC36"/>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8">
      <formula1>IF(E58="Select",-1,IF(E58="At Par",0,0))</formula1>
      <formula2>IF(E58="Select",-1,IF(E58="At Par",0,0.99))</formula2>
    </dataValidation>
    <dataValidation type="list" allowBlank="1" showErrorMessage="1" sqref="E5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allowBlank="1" showErrorMessage="1" sqref="D13:D14 K15:K17 D18 K19 D20 K21:K22 D23 D28 K29 D30 K31:K35 D36 K37 D38 K39 D40 K41 D42 K43:K45 D46 K47 D48 K49:K51 D52 K24:K27 K53:K5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19 G21:H22 G29:H29 G31:H35 G37:H37 G39:H39 G41:H41 G43:H45 G47:H47 G49:H51 G24:H27 G53:H56">
      <formula1>0</formula1>
      <formula2>999999999999999</formula2>
    </dataValidation>
    <dataValidation allowBlank="1" showInputMessage="1" showErrorMessage="1" promptTitle="Addition / Deduction" prompt="Please Choose the correct One" sqref="J15:J17 J19 J21:J22 J29 J31:J35 J37 J39 J41 J43:J45 J47 J49:J51 J24:J27 J53:J56">
      <formula1>0</formula1>
      <formula2>0</formula2>
    </dataValidation>
    <dataValidation type="list" showErrorMessage="1" sqref="I15:I17 I19 I21:I22 I29 I31:I35 I37 I39 I41 I43:I45 I47 I49:I51 I24:I27 I53:I5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19 N21:O22 N29:O29 N31:O35 N37:O37 N39:O39 N41:O41 N43:O45 N47:O47 N49:O51 N24:O27 N53: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 R21:R22 R29 R31:R35 R37 R39 R41 R43:R45 R47 R49:R51 R24:R27 R53: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 Q21:Q22 Q29 Q31:Q35 Q37 Q39 Q41 Q43:Q45 Q47 Q49:Q51 Q24:Q27 Q53:Q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 M21:M22 M29 M31:M35 M37 M39 M41 M43:M45 M47 M49:M51 M24:M27 M53:M56">
      <formula1>0</formula1>
      <formula2>999999999999999</formula2>
    </dataValidation>
    <dataValidation type="list" allowBlank="1" showInputMessage="1" showErrorMessage="1" sqref="L43 L44 L45 L46 L47 L48 L56 L49 L50 L51 L52 L53 L54 L13 L14 L15 L16 L17 L18 L19 L20 L21 L22 L23 L24 L25 L26 L27 L28 L29 L30 L31 L32 L33 L34 L35 L36 L37 L38 L39 L40 L41 L42 L55">
      <formula1>"INR"</formula1>
    </dataValidation>
    <dataValidation allowBlank="1" showInputMessage="1" showErrorMessage="1" promptTitle="Itemcode/Make" prompt="Please enter text" sqref="C14:C56">
      <formula1>0</formula1>
      <formula2>0</formula2>
    </dataValidation>
    <dataValidation type="decimal" allowBlank="1" showInputMessage="1" showErrorMessage="1" errorTitle="Invalid Entry" error="Only Numeric Values are allowed. " sqref="A14:A5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4" t="s">
        <v>49</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2023-07-28T13:20:49Z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