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<sst xmlns="http://schemas.openxmlformats.org/spreadsheetml/2006/main" count="564" uniqueCount="193">
  <si>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</si>
  <si>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</si>
  <si>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</si>
  <si>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</si>
  <si>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</si>
  <si>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</si>
  <si>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</si>
  <si>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</si>
  <si>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</si>
  <si>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</si>
  <si>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</si>
  <si>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</si>
  <si>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</si>
  <si>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</si>
  <si>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</si>
  <si>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</si>
  <si>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</si>
  <si>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</si>
  <si>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</si>
  <si>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</si>
  <si>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</si>
  <si>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</si>
  <si>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</si>
  <si>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</si>
  <si>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</si>
  <si>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</si>
  <si>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</si>
  <si>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</si>
  <si>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</si>
  <si>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</si>
  <si>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</si>
  <si>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</si>
  <si>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</si>
  <si>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</si>
  <si>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</si>
  <si>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</si>
  <si>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</si>
  <si>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</si>
  <si>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</si>
  <si>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</si>
  <si>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</si>
  <si>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</si>
  <si>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</si>
  <si>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</si>
  <si>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</si>
  <si>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</si>
  <si>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</si>
  <si>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</si>
  <si>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</si>
  <si>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</si>
  <si>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</si>
  <si>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</si>
  <si>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</si>
  <si>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</si>
  <si>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</si>
  <si>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</si>
  <si>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</si>
  <si>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</si>
  <si>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</si>
  <si>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</si>
  <si>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</si>
  <si>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</si>
  <si>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</si>
  <si>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</si>
  <si>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</si>
  <si>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</si>
  <si>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</si>
  <si>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</si>
  <si>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</si>
  <si>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</si>
  <si>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</si>
  <si>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</si>
  <si>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</si>
  <si>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</si>
  <si>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</si>
  <si>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</si>
  <si>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</si>
  <si>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</si>
  <si>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</si>
  <si>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</si>
  <si>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</si>
  <si>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</si>
  <si>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</si>
  <si>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</si>
  <si>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</si>
  <si>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</si>
  <si>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</si>
  <si>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</si>
  <si>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</si>
  <si>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</si>
  <si>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</si>
  <si>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</si>
  <si>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Each</t>
  </si>
  <si>
    <t>In open duct</t>
  </si>
  <si>
    <t>Nos.</t>
  </si>
  <si>
    <t>Component</t>
  </si>
  <si>
    <t>End cap left or right</t>
  </si>
  <si>
    <t>Supply and drawing PVC insulated copper conductor 3 x1.5 sqmm round cable (Flexible) for connection of  lights/ equipments / fan/AC &amp; other work as reqd.</t>
  </si>
  <si>
    <t xml:space="preserve"> Supplying and fixing 5 A to 32 A rating, 240/415 V, 10 kA, "C" curve, miniature circuit breaker suitable for inductive load of following poles in the existing MCB DB complete with connections, testing and commissioning etc. as required.</t>
  </si>
  <si>
    <t>Single pole</t>
  </si>
  <si>
    <t>Supply, fixing, connecting and commissioning  cable end control box (looping type) with MS sheet of 16 SWG of size 200 mm X 200 mm X 125 mm having 1 No. SP MCB 6  to 32 Amp, 230 volts and 2 Nos. Brass neutral link 12.5 mm square rod 6 way approx. 60 mm long and fixed on 6 mm thick bakelite sheet. Box shall have almirah type hinge and panel key type lock front door duly painted with earthing stud etc. complete as required.</t>
  </si>
  <si>
    <t xml:space="preserve">Supply and fixing metal box of MS sheet 2mm thick including cutting , fabrication,welding etc. with hinged door, locking and hanging arragment, covering shade (of suitable size) duly painted on surface or recess   as reqd. </t>
  </si>
  <si>
    <t xml:space="preserve">Supplying and making end termination with brass compression gland and aluminium lugs for following size of PVC insulated and PVC sheathed / XLPE aluminium conductor cable of 1.1 KV grade as required.
</t>
  </si>
  <si>
    <t>2 X 6 sq. mm (19mm)</t>
  </si>
  <si>
    <t xml:space="preserve"> Providing and fixing 6 SWG dia G.I. wire on surface /recess for loop earthing along with existing surface/ recessed conduit/ submain wiring/ cable as required.</t>
  </si>
  <si>
    <t>Digging cable trench, lifting bricks &amp; cable for locating fault. refilling the trench, ramming &amp; making good the same as reqd.</t>
  </si>
  <si>
    <t>up to 35 sqmm cable</t>
  </si>
  <si>
    <t>Supply &amp; Laying of HDPE pipe of following size inner dia, 2mm thick I/c cartage, loading &amp; unloading etc. as reqd. (ISI mark)</t>
  </si>
  <si>
    <t>Open / On surface duct</t>
  </si>
  <si>
    <t>25 mm (6Kg / cm²)</t>
  </si>
  <si>
    <t>32 mm (6Kg / cm²)</t>
  </si>
  <si>
    <t xml:space="preserve">Providing Brick work with common burnt clay F.P.S. (non modular) bricks of class designation 7.5 in foundation and plinth in: Cement mortar 1:6 (1 cement : 6 coarse sand) 
</t>
  </si>
  <si>
    <t xml:space="preserve">Providing 15mm thick cement plaster on the rough side of single or half brick wall of mix 1:6 (1 cement : 6 fine sand) at all levels. </t>
  </si>
  <si>
    <t xml:space="preserve"> Demolishing brick work manually/ by mechanical means including stacking of serviceable material and disposal of unserviceable material within 50 metres lead as per direction of Engineer-in-charge.In cement mortar. </t>
  </si>
  <si>
    <t>Mtrs</t>
  </si>
  <si>
    <t>kgs.</t>
  </si>
  <si>
    <t>Cum.</t>
  </si>
  <si>
    <t xml:space="preserve">sq m </t>
  </si>
  <si>
    <t xml:space="preserve">cum </t>
  </si>
  <si>
    <t>Single pole and neutral</t>
  </si>
  <si>
    <t>No</t>
  </si>
  <si>
    <t>Supplying and drawing following sizes of FRLS PVC insulated copper conductor, single core cable in the existing surface/ recessed steel/ PVC conduit as required.</t>
  </si>
  <si>
    <t>3 x 4 sqmm</t>
  </si>
  <si>
    <t>3 x 6 sqmm</t>
  </si>
  <si>
    <t>Supply and erection of ST pole 9.0 mtr. long (410-SP-30) with base plate 6mm thick and 300 mm x 300mm x 6mm size &amp; cap i/c CC foundation complete 1:3:6 ( 1 cement:3 coarse sand:6 stone aggr. 40mm size). duly painted with 2 coats of good quality aluminium paint.</t>
  </si>
  <si>
    <t xml:space="preserve"> Supply and fixing DP sheet steel enclosure on surface/ recess along with 25/32 A 240 V "C" curve DP MCB complete with connections, testing and commissioning etc. as required. </t>
  </si>
  <si>
    <t>Supply and erection of angle iron 50mm x 50mm x 6mm (5.00 kg/mtr) cross arm for 2 wire overhead line complete with clamps, bolts and nuts etc. including drilling of holes for insulators pins, bolts and nuts with washer etc. as painting with primer and finish paint as reqd.</t>
  </si>
  <si>
    <t>Supply, laying,testing and commissioning  of one No. XLPE/ PVC insulated &amp; PVC sheathed power cables (heavy duty) of following core aluminium conductor, steel  armoured cable of 1.1kV grade in following manners complete as reqd.</t>
  </si>
  <si>
    <t>2 x 6 sqmm</t>
  </si>
  <si>
    <t>Direct in ground with protection layer</t>
  </si>
  <si>
    <t>On surface</t>
  </si>
  <si>
    <t>Direct in pipe</t>
  </si>
  <si>
    <t xml:space="preserve">Providing &amp; fixing  of size 32 mm x 20 mm. DLP mini trunking  system with independent cover as reqd.                               </t>
  </si>
  <si>
    <t xml:space="preserve">Providing &amp; fixing accessories for 32 mm x 20 mm size of  DLP mini trunking  system  as reqd. </t>
  </si>
  <si>
    <t xml:space="preserve">Flat junction  </t>
  </si>
  <si>
    <t xml:space="preserve">Changeable flat angle   </t>
  </si>
  <si>
    <t xml:space="preserve">Changeable internal /External angle     </t>
  </si>
  <si>
    <t xml:space="preserve">Each </t>
  </si>
  <si>
    <t>Mtrs.</t>
  </si>
  <si>
    <t>item no.38</t>
  </si>
  <si>
    <t>item no.39</t>
  </si>
  <si>
    <t>Supply, fixing, testing and commissioning LED Sports / flood /bracket type  light fitting with accessories complete as required.</t>
  </si>
  <si>
    <t>Supply, fixing, testing and commissioning LED light fitting with accessories of following specifications complete as required. (Make_Cromption or Approved equivalent make)</t>
  </si>
  <si>
    <t xml:space="preserve"> LED Flood light 300 watt 240 volts, 50Hz, protection_IP 65 , lumens&gt;100 Lm/watt, P.F.&gt;.95 , THD&lt;10% with efficient thermal management. Crompton model_CFS-501-300-57-60D-SL-GL-NSG or equivalent</t>
  </si>
  <si>
    <t>LED Street light fitting 60 watt  (Bracket type), =&gt;100lm/w, IP65. (Make_ Crompton_Raptor (CatNo.LSTS-60-CDL_M)  or approved Make).</t>
  </si>
  <si>
    <r>
      <rPr>
        <i/>
        <sz val="11"/>
        <rFont val="Calibri"/>
        <family val="2"/>
      </rPr>
      <t>LED Post Top Lantern 40watt</t>
    </r>
    <r>
      <rPr>
        <sz val="11"/>
        <rFont val="Calibri"/>
        <family val="2"/>
      </rPr>
      <t xml:space="preserve"> after removing old complete as required. (Make_Crompton (Cat.No.LPTO-40-CDL/M)  or approved Make).</t>
    </r>
  </si>
  <si>
    <t>Supplying, fixing, connecting, commissioning and testing of the following luminaries light fixtures complete with all accessories and without lamp as complete required .</t>
  </si>
  <si>
    <t>LED surface mounted light fitting 15watt, Make- Philiphs (STAR surface) or its equivalent approved make.</t>
  </si>
  <si>
    <t>LED Mirror light 9W, 900lm, 2ft., Make- Philiphs (Astra Line) or its equivalent approved make.</t>
  </si>
  <si>
    <t>LED Bulk head fitting 6.5 -7 watt, 700lm, IP65   Make- Philips(Vistaglow) (Cat No. WWT140w LEd7S CW PSU S1 PC) or approved Make.</t>
  </si>
  <si>
    <t>Supplying and fixing 3 pin, 5 A ceiling rose on the existing junction box/ wooden block including connections etc. as required.</t>
  </si>
  <si>
    <r>
      <t xml:space="preserve">Supplying and fixing </t>
    </r>
    <r>
      <rPr>
        <i/>
        <sz val="11"/>
        <rFont val="Calibri"/>
        <family val="2"/>
      </rPr>
      <t xml:space="preserve">3 mm thick phenolic laminated sheet </t>
    </r>
    <r>
      <rPr>
        <sz val="11"/>
        <rFont val="Calibri"/>
        <family val="2"/>
      </rPr>
      <t>on existing board with brass screw and cup washer etc. complete as required.</t>
    </r>
  </si>
  <si>
    <t>Lifting and removing cable of following size from open trench/ clamps on surface, making roll shifting/ depositing the same in store I/c cartage etc. including making good the same as reqd.</t>
  </si>
  <si>
    <t>Above 31/2 x 95sq. mm and upto 185 sq. mm</t>
  </si>
  <si>
    <t>Above 31/2 x 185 sq. mm and upto 400 sq. mm</t>
  </si>
  <si>
    <t>Laying and fixing of  one number  PVC insulated and PVC sheathed / XLPE power cable of 1.1 KV grade of following size  on wall surface as required.</t>
  </si>
  <si>
    <r>
      <t xml:space="preserve">Above 31/2 x 95sq. mm and upto 185 sq. mm </t>
    </r>
    <r>
      <rPr>
        <sz val="9"/>
        <rFont val="Calibri"/>
        <family val="2"/>
      </rPr>
      <t>( clamped with 25/40 X 3  mm MS  flat clamp</t>
    </r>
    <r>
      <rPr>
        <sz val="10"/>
        <rFont val="Calibri"/>
        <family val="2"/>
      </rPr>
      <t>)</t>
    </r>
  </si>
  <si>
    <r>
      <t xml:space="preserve">Above 31/2 x 185 sq. mm and upto 400 sq. mm </t>
    </r>
    <r>
      <rPr>
        <sz val="9"/>
        <color indexed="8"/>
        <rFont val="Calibri"/>
        <family val="2"/>
      </rPr>
      <t>( clamped with 40 X 3  mm MS  flat clamp)</t>
    </r>
  </si>
  <si>
    <t xml:space="preserve"> Steel work welded in built up sections/ framed work, including cutting, hoisting, fixing in position and applying a priming coat of approved steel primer using structural steel etc. as required. </t>
  </si>
  <si>
    <t>In gratings, frames, guard bar, ladder, railings, brackets, gates and similar works .</t>
  </si>
  <si>
    <t xml:space="preserve">Providing 12mm thick cement plaster of mix 1:6 (1 cement : 6 fine sand) at all levels. </t>
  </si>
  <si>
    <t>Sq. Inch</t>
  </si>
  <si>
    <t>Mtr.</t>
  </si>
  <si>
    <t>kg</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</si>
  <si>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</si>
  <si>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</si>
  <si>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</si>
  <si>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</si>
  <si>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</si>
  <si>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</si>
  <si>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</si>
  <si>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</si>
  <si>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</si>
  <si>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</si>
  <si>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</si>
  <si>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</si>
  <si>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</si>
  <si>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</si>
  <si>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</si>
  <si>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</si>
  <si>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</si>
  <si>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</si>
  <si>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LED Post Top Lantern 40watt after removing old complete as required. (Make_Crompton (Cat.No.LPTO-40-CDL/M)  or approved Make).</t>
  </si>
  <si>
    <t>Supplying and fixing 3 mm thick phenolic laminated sheet on existing board with brass screw and cup washer etc. complete as required.</t>
  </si>
  <si>
    <t>Above 31/2 x 95sq. mm and upto 185 sq. mm ( clamped with 25/40 X 3  mm MS  flat clamp)</t>
  </si>
  <si>
    <t>Above 31/2 x 185 sq. mm and upto 400 sq. mm ( clamped with 40 X 3  mm MS  flat clamp)</t>
  </si>
  <si>
    <r>
      <t xml:space="preserve"> LED Flood light 120watt 240 volts, 50Hz, protection_ IP 66 , lumens&gt;100 Lm/watt, P.F.&gt;.95 , THD&lt;10% with efficient thermal management. </t>
    </r>
    <r>
      <rPr>
        <sz val="10"/>
        <color indexed="8"/>
        <rFont val="Calibri"/>
        <family val="2"/>
      </rPr>
      <t>(Make_Crompton model_ Ignite or equivalent approved make).</t>
    </r>
  </si>
  <si>
    <r>
      <t xml:space="preserve"> LED Flood light 300 watt / 230 volts, 50Hz, protection_IP 65 , lumens&gt;100 Lm/watt, P.F.&gt;.95 , THD&lt;10% with efficient thermal management. </t>
    </r>
    <r>
      <rPr>
        <sz val="9"/>
        <rFont val="Calibri"/>
        <family val="2"/>
      </rPr>
      <t>(Make_Ignite or equivalent approved make)</t>
    </r>
  </si>
  <si>
    <t xml:space="preserve"> LED Flood light 120watt 240 volts, 50Hz, protection_ IP 66 , lumens&gt;100 Lm/watt, P.F.&gt;.95 , THD&lt;10% with efficient thermal management. (Make_Crompton model_ Ignite or equivalent approved make).</t>
  </si>
  <si>
    <t xml:space="preserve"> LED Flood light 300 watt / 230 volts, 50Hz, protection_IP 65 , lumens&gt;100 Lm/watt, P.F.&gt;.95 , THD&lt;10% with efficient thermal management. (Make_Ignite or equivalent approved make)</t>
  </si>
  <si>
    <t>Tender Inviting Authority: DOIP, IIT Kanpur</t>
  </si>
  <si>
    <t>Name of Work: Replacement of defective lights and other associated electrical works for various residential and hostel areas in the campus</t>
  </si>
  <si>
    <t>NIT No:   Electrical/31/08/2023-1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</si>
</sst>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name val="Calibri"/>
      <family val="2"/>
    </font>
    <font>
      <sz val="10"/>
      <name val="Calibri"/>
      <family val="2"/>
    </font>
    <font>
      <i/>
      <sz val="11"/>
      <name val="Calibri"/>
      <family val="2"/>
    </font>
    <font>
      <sz val="9"/>
      <name val="Calibri"/>
      <family val="2"/>
    </font>
    <font>
      <sz val="9"/>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i/>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i/>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7" fillId="0" borderId="16" xfId="0" applyFont="1" applyFill="1" applyBorder="1" applyAlignment="1">
      <alignment horizontal="right" vertical="top"/>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0" fillId="0" borderId="16" xfId="0" applyFill="1" applyBorder="1" applyAlignment="1">
      <alignment horizontal="left" vertical="top" wrapText="1"/>
    </xf>
    <xf numFmtId="0" fontId="25" fillId="0" borderId="16" xfId="0" applyFont="1" applyFill="1" applyBorder="1" applyAlignment="1">
      <alignment horizontal="center" vertical="top" wrapText="1"/>
    </xf>
    <xf numFmtId="0" fontId="0" fillId="0" borderId="16" xfId="0" applyFill="1" applyBorder="1" applyAlignment="1">
      <alignment horizontal="center" vertical="top" wrapText="1"/>
    </xf>
    <xf numFmtId="2" fontId="0" fillId="0" borderId="16" xfId="0" applyNumberFormat="1" applyFill="1" applyBorder="1" applyAlignment="1">
      <alignment horizontal="right" vertical="top"/>
    </xf>
    <xf numFmtId="0" fontId="25" fillId="0" borderId="16" xfId="0" applyFont="1" applyFill="1" applyBorder="1" applyAlignment="1">
      <alignment horizontal="left" vertical="top" wrapText="1"/>
    </xf>
    <xf numFmtId="2" fontId="25" fillId="0" borderId="16" xfId="0" applyNumberFormat="1" applyFont="1" applyFill="1" applyBorder="1" applyAlignment="1">
      <alignment horizontal="center" vertical="top" wrapText="1"/>
    </xf>
    <xf numFmtId="0" fontId="25" fillId="0" borderId="16" xfId="0" applyFont="1" applyFill="1" applyBorder="1" applyAlignment="1">
      <alignment horizontal="justify" vertical="top" wrapText="1"/>
    </xf>
    <xf numFmtId="1" fontId="25" fillId="0" borderId="16" xfId="0" applyNumberFormat="1" applyFont="1" applyFill="1" applyBorder="1" applyAlignment="1">
      <alignment horizontal="center" vertical="top"/>
    </xf>
    <xf numFmtId="2" fontId="25" fillId="0" borderId="16" xfId="0" applyNumberFormat="1" applyFont="1" applyFill="1" applyBorder="1" applyAlignment="1">
      <alignment horizontal="center" vertical="top"/>
    </xf>
    <xf numFmtId="0" fontId="25" fillId="0" borderId="16" xfId="0" applyFont="1" applyFill="1" applyBorder="1" applyAlignment="1">
      <alignment vertical="top" wrapText="1"/>
    </xf>
    <xf numFmtId="1" fontId="25" fillId="0" borderId="16" xfId="0" applyNumberFormat="1" applyFont="1" applyFill="1" applyBorder="1" applyAlignment="1">
      <alignment horizontal="center" vertical="top" wrapText="1"/>
    </xf>
    <xf numFmtId="0" fontId="0" fillId="0" borderId="16" xfId="0" applyFill="1" applyBorder="1" applyAlignment="1">
      <alignment vertical="top" wrapText="1"/>
    </xf>
    <xf numFmtId="0" fontId="0" fillId="0" borderId="16" xfId="0" applyFill="1" applyBorder="1" applyAlignment="1">
      <alignment vertical="top"/>
    </xf>
    <xf numFmtId="2" fontId="0" fillId="0" borderId="16" xfId="0" applyNumberFormat="1" applyFill="1" applyBorder="1" applyAlignment="1">
      <alignment horizontal="center"/>
    </xf>
    <xf numFmtId="0" fontId="68" fillId="0" borderId="16" xfId="0" applyFont="1" applyFill="1" applyBorder="1" applyAlignment="1">
      <alignment vertical="top" wrapText="1"/>
    </xf>
    <xf numFmtId="2" fontId="0" fillId="0" borderId="16" xfId="0" applyNumberFormat="1" applyFill="1" applyBorder="1" applyAlignment="1">
      <alignment horizontal="center" vertical="top"/>
    </xf>
    <xf numFmtId="0" fontId="0" fillId="0" borderId="16" xfId="0" applyFill="1" applyBorder="1" applyAlignment="1">
      <alignment horizontal="center" vertical="top"/>
    </xf>
    <xf numFmtId="0" fontId="25" fillId="0" borderId="16" xfId="55" applyFont="1" applyFill="1" applyBorder="1" applyAlignment="1">
      <alignment horizontal="left" vertical="top" wrapText="1"/>
      <protection/>
    </xf>
    <xf numFmtId="2" fontId="25" fillId="0" borderId="16" xfId="55" applyNumberFormat="1" applyFont="1" applyFill="1" applyBorder="1" applyAlignment="1">
      <alignment horizontal="center" vertical="top" wrapText="1"/>
      <protection/>
    </xf>
    <xf numFmtId="0" fontId="26" fillId="0" borderId="16" xfId="0" applyFont="1" applyFill="1" applyBorder="1" applyAlignment="1">
      <alignment horizontal="center" vertical="top" wrapText="1"/>
    </xf>
    <xf numFmtId="0" fontId="26" fillId="0" borderId="16" xfId="0" applyFont="1" applyFill="1" applyBorder="1" applyAlignment="1">
      <alignment vertical="top"/>
    </xf>
    <xf numFmtId="0" fontId="0" fillId="0" borderId="16" xfId="0" applyFill="1" applyBorder="1" applyAlignment="1">
      <alignment horizontal="left" vertical="top"/>
    </xf>
    <xf numFmtId="0" fontId="48" fillId="0" borderId="16" xfId="0" applyFont="1" applyFill="1" applyBorder="1" applyAlignment="1">
      <alignment vertical="top" wrapText="1"/>
    </xf>
    <xf numFmtId="0" fontId="25" fillId="0" borderId="16" xfId="55" applyFont="1" applyFill="1" applyBorder="1" applyAlignment="1">
      <alignment horizontal="justify" vertical="top"/>
      <protection/>
    </xf>
    <xf numFmtId="0" fontId="25" fillId="0" borderId="16" xfId="0" applyFont="1" applyFill="1" applyBorder="1" applyAlignment="1">
      <alignment horizontal="center" vertical="top"/>
    </xf>
    <xf numFmtId="1" fontId="25" fillId="0" borderId="16" xfId="55" applyNumberFormat="1" applyFont="1" applyFill="1" applyBorder="1" applyAlignment="1">
      <alignment horizontal="center" vertical="top" wrapText="1"/>
      <protection/>
    </xf>
    <xf numFmtId="0" fontId="25" fillId="0" borderId="16" xfId="0" applyFont="1" applyFill="1" applyBorder="1" applyAlignment="1">
      <alignment horizontal="justify" vertical="top"/>
    </xf>
    <xf numFmtId="0" fontId="25" fillId="0" borderId="16" xfId="55" applyFont="1" applyFill="1" applyBorder="1" applyAlignment="1">
      <alignment horizontal="justify" vertical="top" wrapText="1"/>
      <protection/>
    </xf>
    <xf numFmtId="2" fontId="0" fillId="0" borderId="16" xfId="0" applyNumberFormat="1" applyFill="1" applyBorder="1" applyAlignment="1">
      <alignment vertical="top"/>
    </xf>
    <xf numFmtId="2" fontId="25" fillId="0" borderId="16" xfId="0" applyNumberFormat="1" applyFont="1" applyFill="1" applyBorder="1" applyAlignment="1">
      <alignment vertical="top"/>
    </xf>
    <xf numFmtId="0" fontId="0" fillId="0" borderId="16" xfId="0" applyFill="1" applyBorder="1" applyAlignment="1">
      <alignment horizontal="right" vertical="top"/>
    </xf>
    <xf numFmtId="0" fontId="0" fillId="0" borderId="24" xfId="0" applyFill="1" applyBorder="1" applyAlignment="1">
      <alignment horizontal="left" vertical="top" wrapText="1"/>
    </xf>
    <xf numFmtId="0" fontId="26" fillId="0" borderId="24" xfId="0" applyFont="1" applyFill="1" applyBorder="1" applyAlignment="1">
      <alignment vertical="top" wrapText="1"/>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7" fillId="0" borderId="1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4"/>
  <sheetViews>
    <sheetView showGridLines="0" zoomScale="75" zoomScaleNormal="75" zoomScalePageLayoutView="0" workbookViewId="0" topLeftCell="A1">
      <selection activeCell="A9" sqref="A9:BC9"/>
    </sheetView>
  </sheetViews>
  <sheetFormatPr defaultColWidth="9.140625" defaultRowHeight="15"/>
  <cols>
    <col min="1" max="1" width="9.57421875" style="1" customWidth="1"/>
    <col min="2" max="2" width="40.7109375" style="1" customWidth="1"/>
    <col min="3" max="3" width="14.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97" t="str">
        <f>B2&amp;" BoQ"</f>
        <v>Percentage BoQ</v>
      </c>
      <c r="B1" s="97"/>
      <c r="C1" s="97"/>
      <c r="D1" s="97"/>
      <c r="E1" s="97"/>
      <c r="F1" s="97"/>
      <c r="G1" s="97"/>
      <c r="H1" s="97"/>
      <c r="I1" s="97"/>
      <c r="J1" s="97"/>
      <c r="K1" s="97"/>
      <c r="L1" s="9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98" t="s">
        <v>190</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IE4" s="10"/>
      <c r="IF4" s="10"/>
      <c r="IG4" s="10"/>
      <c r="IH4" s="10"/>
      <c r="II4" s="10"/>
    </row>
    <row r="5" spans="1:243" s="9" customFormat="1" ht="38.25" customHeight="1">
      <c r="A5" s="98" t="s">
        <v>191</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IE5" s="10"/>
      <c r="IF5" s="10"/>
      <c r="IG5" s="10"/>
      <c r="IH5" s="10"/>
      <c r="II5" s="10"/>
    </row>
    <row r="6" spans="1:243" s="9" customFormat="1" ht="30.75" customHeight="1">
      <c r="A6" s="98" t="s">
        <v>192</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IE6" s="10"/>
      <c r="IF6" s="10"/>
      <c r="IG6" s="10"/>
      <c r="IH6" s="10"/>
      <c r="II6" s="10"/>
    </row>
    <row r="7" spans="1:243" s="9" customFormat="1" ht="29.25" customHeight="1" hidden="1">
      <c r="A7" s="99" t="s">
        <v>7</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IE7" s="10"/>
      <c r="IF7" s="10"/>
      <c r="IG7" s="10"/>
      <c r="IH7" s="10"/>
      <c r="II7" s="10"/>
    </row>
    <row r="8" spans="1:243" s="12" customFormat="1" ht="58.5" customHeight="1">
      <c r="A8" s="11" t="s">
        <v>50</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IE8" s="13"/>
      <c r="IF8" s="13"/>
      <c r="IG8" s="13"/>
      <c r="IH8" s="13"/>
      <c r="II8" s="13"/>
    </row>
    <row r="9" spans="1:243" s="14" customFormat="1" ht="61.5" customHeight="1">
      <c r="A9" s="104" t="s">
        <v>8</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2">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52">
        <v>7</v>
      </c>
      <c r="BB12" s="52">
        <v>54</v>
      </c>
      <c r="BC12" s="52">
        <v>8</v>
      </c>
      <c r="IE12" s="18"/>
      <c r="IF12" s="18"/>
      <c r="IG12" s="18"/>
      <c r="IH12" s="18"/>
      <c r="II12" s="18"/>
    </row>
    <row r="13" spans="1:243" s="17" customFormat="1" ht="18">
      <c r="A13" s="52">
        <v>1</v>
      </c>
      <c r="B13" s="53" t="s">
        <v>95</v>
      </c>
      <c r="C13" s="51"/>
      <c r="D13" s="100"/>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2"/>
      <c r="IA13" s="17">
        <v>1</v>
      </c>
      <c r="IB13" s="17" t="s">
        <v>95</v>
      </c>
      <c r="IE13" s="18"/>
      <c r="IF13" s="18"/>
      <c r="IG13" s="18"/>
      <c r="IH13" s="18"/>
      <c r="II13" s="18"/>
    </row>
    <row r="14" spans="1:243" s="22" customFormat="1" ht="51" customHeight="1">
      <c r="A14" s="49">
        <v>1.01</v>
      </c>
      <c r="B14" s="64" t="s">
        <v>141</v>
      </c>
      <c r="C14" s="37" t="s">
        <v>53</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IA14" s="22">
        <v>1.01</v>
      </c>
      <c r="IB14" s="22" t="s">
        <v>141</v>
      </c>
      <c r="IC14" s="22" t="s">
        <v>53</v>
      </c>
      <c r="IE14" s="23"/>
      <c r="IF14" s="23" t="s">
        <v>34</v>
      </c>
      <c r="IG14" s="23" t="s">
        <v>35</v>
      </c>
      <c r="IH14" s="23">
        <v>10</v>
      </c>
      <c r="II14" s="23" t="s">
        <v>36</v>
      </c>
    </row>
    <row r="15" spans="1:243" s="22" customFormat="1" ht="78" customHeight="1">
      <c r="A15" s="49">
        <v>1.02</v>
      </c>
      <c r="B15" s="95" t="s">
        <v>186</v>
      </c>
      <c r="C15" s="37" t="s">
        <v>54</v>
      </c>
      <c r="D15" s="65">
        <v>26</v>
      </c>
      <c r="E15" s="66" t="s">
        <v>94</v>
      </c>
      <c r="F15" s="67">
        <v>2795</v>
      </c>
      <c r="G15" s="58"/>
      <c r="H15" s="58"/>
      <c r="I15" s="59" t="s">
        <v>38</v>
      </c>
      <c r="J15" s="60">
        <f>IF(I15="Less(-)",-1,1)</f>
        <v>1</v>
      </c>
      <c r="K15" s="58" t="s">
        <v>39</v>
      </c>
      <c r="L15" s="58" t="s">
        <v>4</v>
      </c>
      <c r="M15" s="61"/>
      <c r="N15" s="58"/>
      <c r="O15" s="58"/>
      <c r="P15" s="62"/>
      <c r="Q15" s="58"/>
      <c r="R15" s="58"/>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38">
        <f>ROUND(total_amount_ba($B$2,$D$2,D15,F15,J15,K15,M15),0)</f>
        <v>72670</v>
      </c>
      <c r="BB15" s="63">
        <f>BA15+SUM(N15:AZ15)</f>
        <v>72670</v>
      </c>
      <c r="BC15" s="43" t="str">
        <f>SpellNumber(L15,BB15)</f>
        <v>INR  Seventy Two Thousand Six Hundred &amp; Seventy  Only</v>
      </c>
      <c r="IA15" s="22">
        <v>1.02</v>
      </c>
      <c r="IB15" s="22" t="s">
        <v>188</v>
      </c>
      <c r="IC15" s="22" t="s">
        <v>54</v>
      </c>
      <c r="ID15" s="22">
        <v>26</v>
      </c>
      <c r="IE15" s="23" t="s">
        <v>94</v>
      </c>
      <c r="IF15" s="23" t="s">
        <v>40</v>
      </c>
      <c r="IG15" s="23" t="s">
        <v>35</v>
      </c>
      <c r="IH15" s="23">
        <v>123.223</v>
      </c>
      <c r="II15" s="23" t="s">
        <v>37</v>
      </c>
    </row>
    <row r="16" spans="1:243" s="22" customFormat="1" ht="66.75" customHeight="1">
      <c r="A16" s="49">
        <v>1.03</v>
      </c>
      <c r="B16" s="96" t="s">
        <v>187</v>
      </c>
      <c r="C16" s="37" t="s">
        <v>55</v>
      </c>
      <c r="D16" s="65">
        <v>46</v>
      </c>
      <c r="E16" s="66" t="s">
        <v>94</v>
      </c>
      <c r="F16" s="67">
        <v>6453</v>
      </c>
      <c r="G16" s="58"/>
      <c r="H16" s="58"/>
      <c r="I16" s="59" t="s">
        <v>38</v>
      </c>
      <c r="J16" s="60">
        <f aca="true" t="shared" si="0" ref="J16:J51">IF(I16="Less(-)",-1,1)</f>
        <v>1</v>
      </c>
      <c r="K16" s="58" t="s">
        <v>39</v>
      </c>
      <c r="L16" s="58" t="s">
        <v>4</v>
      </c>
      <c r="M16" s="61"/>
      <c r="N16" s="58"/>
      <c r="O16" s="58"/>
      <c r="P16" s="62"/>
      <c r="Q16" s="58"/>
      <c r="R16" s="58"/>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38">
        <f aca="true" t="shared" si="1" ref="BA16:BA51">ROUND(total_amount_ba($B$2,$D$2,D16,F16,J16,K16,M16),0)</f>
        <v>296838</v>
      </c>
      <c r="BB16" s="63">
        <f aca="true" t="shared" si="2" ref="BB16:BB51">BA16+SUM(N16:AZ16)</f>
        <v>296838</v>
      </c>
      <c r="BC16" s="43" t="str">
        <f aca="true" t="shared" si="3" ref="BC16:BC51">SpellNumber(L16,BB16)</f>
        <v>INR  Two Lakh Ninety Six Thousand Eight Hundred &amp; Thirty Eight  Only</v>
      </c>
      <c r="IA16" s="22">
        <v>1.03</v>
      </c>
      <c r="IB16" s="22" t="s">
        <v>189</v>
      </c>
      <c r="IC16" s="22" t="s">
        <v>55</v>
      </c>
      <c r="ID16" s="22">
        <v>46</v>
      </c>
      <c r="IE16" s="23" t="s">
        <v>94</v>
      </c>
      <c r="IF16" s="23" t="s">
        <v>41</v>
      </c>
      <c r="IG16" s="23" t="s">
        <v>42</v>
      </c>
      <c r="IH16" s="23">
        <v>213</v>
      </c>
      <c r="II16" s="23" t="s">
        <v>37</v>
      </c>
    </row>
    <row r="17" spans="1:243" s="22" customFormat="1" ht="75">
      <c r="A17" s="49">
        <v>1.04</v>
      </c>
      <c r="B17" s="68" t="s">
        <v>97</v>
      </c>
      <c r="C17" s="37" t="s">
        <v>63</v>
      </c>
      <c r="D17" s="69">
        <v>285</v>
      </c>
      <c r="E17" s="65" t="s">
        <v>114</v>
      </c>
      <c r="F17" s="67">
        <v>94</v>
      </c>
      <c r="G17" s="58"/>
      <c r="H17" s="58"/>
      <c r="I17" s="59" t="s">
        <v>38</v>
      </c>
      <c r="J17" s="60">
        <f t="shared" si="0"/>
        <v>1</v>
      </c>
      <c r="K17" s="58" t="s">
        <v>39</v>
      </c>
      <c r="L17" s="58" t="s">
        <v>4</v>
      </c>
      <c r="M17" s="61"/>
      <c r="N17" s="58"/>
      <c r="O17" s="58"/>
      <c r="P17" s="62"/>
      <c r="Q17" s="58"/>
      <c r="R17" s="58"/>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38">
        <f t="shared" si="1"/>
        <v>26790</v>
      </c>
      <c r="BB17" s="63">
        <f t="shared" si="2"/>
        <v>26790</v>
      </c>
      <c r="BC17" s="43" t="str">
        <f t="shared" si="3"/>
        <v>INR  Twenty Six Thousand Seven Hundred &amp; Ninety  Only</v>
      </c>
      <c r="IA17" s="22">
        <v>1.04</v>
      </c>
      <c r="IB17" s="22" t="s">
        <v>97</v>
      </c>
      <c r="IC17" s="22" t="s">
        <v>63</v>
      </c>
      <c r="ID17" s="22">
        <v>285</v>
      </c>
      <c r="IE17" s="23" t="s">
        <v>114</v>
      </c>
      <c r="IF17" s="23"/>
      <c r="IG17" s="23"/>
      <c r="IH17" s="23"/>
      <c r="II17" s="23"/>
    </row>
    <row r="18" spans="1:243" s="22" customFormat="1" ht="105">
      <c r="A18" s="49">
        <v>1.05</v>
      </c>
      <c r="B18" s="68" t="s">
        <v>98</v>
      </c>
      <c r="C18" s="37" t="s">
        <v>56</v>
      </c>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IA18" s="22">
        <v>1.05</v>
      </c>
      <c r="IB18" s="22" t="s">
        <v>98</v>
      </c>
      <c r="IC18" s="22" t="s">
        <v>56</v>
      </c>
      <c r="IE18" s="23"/>
      <c r="IF18" s="23"/>
      <c r="IG18" s="23"/>
      <c r="IH18" s="23"/>
      <c r="II18" s="23"/>
    </row>
    <row r="19" spans="1:243" s="22" customFormat="1" ht="28.5">
      <c r="A19" s="49">
        <v>1.06</v>
      </c>
      <c r="B19" s="68" t="s">
        <v>99</v>
      </c>
      <c r="C19" s="37" t="s">
        <v>64</v>
      </c>
      <c r="D19" s="65">
        <v>29</v>
      </c>
      <c r="E19" s="65" t="s">
        <v>37</v>
      </c>
      <c r="F19" s="67">
        <v>224.5</v>
      </c>
      <c r="G19" s="58"/>
      <c r="H19" s="58"/>
      <c r="I19" s="59" t="s">
        <v>38</v>
      </c>
      <c r="J19" s="60">
        <f t="shared" si="0"/>
        <v>1</v>
      </c>
      <c r="K19" s="58" t="s">
        <v>39</v>
      </c>
      <c r="L19" s="58" t="s">
        <v>4</v>
      </c>
      <c r="M19" s="61"/>
      <c r="N19" s="58"/>
      <c r="O19" s="58"/>
      <c r="P19" s="62"/>
      <c r="Q19" s="58"/>
      <c r="R19" s="58"/>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38">
        <f t="shared" si="1"/>
        <v>6511</v>
      </c>
      <c r="BB19" s="63">
        <f t="shared" si="2"/>
        <v>6511</v>
      </c>
      <c r="BC19" s="43" t="str">
        <f t="shared" si="3"/>
        <v>INR  Six Thousand Five Hundred &amp; Eleven  Only</v>
      </c>
      <c r="IA19" s="22">
        <v>1.06</v>
      </c>
      <c r="IB19" s="22" t="s">
        <v>99</v>
      </c>
      <c r="IC19" s="22" t="s">
        <v>64</v>
      </c>
      <c r="ID19" s="22">
        <v>29</v>
      </c>
      <c r="IE19" s="23" t="s">
        <v>37</v>
      </c>
      <c r="IF19" s="23"/>
      <c r="IG19" s="23"/>
      <c r="IH19" s="23"/>
      <c r="II19" s="23"/>
    </row>
    <row r="20" spans="1:243" s="22" customFormat="1" ht="28.5">
      <c r="A20" s="49">
        <v>1.07</v>
      </c>
      <c r="B20" s="84" t="s">
        <v>119</v>
      </c>
      <c r="C20" s="37" t="s">
        <v>65</v>
      </c>
      <c r="D20" s="83">
        <v>5</v>
      </c>
      <c r="E20" s="83" t="s">
        <v>120</v>
      </c>
      <c r="F20" s="67">
        <v>525.21</v>
      </c>
      <c r="G20" s="58"/>
      <c r="H20" s="58"/>
      <c r="I20" s="59" t="s">
        <v>38</v>
      </c>
      <c r="J20" s="60">
        <f>IF(I20="Less(-)",-1,1)</f>
        <v>1</v>
      </c>
      <c r="K20" s="58" t="s">
        <v>39</v>
      </c>
      <c r="L20" s="58" t="s">
        <v>4</v>
      </c>
      <c r="M20" s="61"/>
      <c r="N20" s="58"/>
      <c r="O20" s="58"/>
      <c r="P20" s="62"/>
      <c r="Q20" s="58"/>
      <c r="R20" s="58"/>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38">
        <f>ROUND(total_amount_ba($B$2,$D$2,D20,F20,J20,K20,M20),0)</f>
        <v>2626</v>
      </c>
      <c r="BB20" s="63">
        <f>BA20+SUM(N20:AZ20)</f>
        <v>2626</v>
      </c>
      <c r="BC20" s="43" t="str">
        <f>SpellNumber(L20,BB20)</f>
        <v>INR  Two Thousand Six Hundred &amp; Twenty Six  Only</v>
      </c>
      <c r="IA20" s="22">
        <v>1.07</v>
      </c>
      <c r="IB20" s="22" t="s">
        <v>119</v>
      </c>
      <c r="IC20" s="22" t="s">
        <v>65</v>
      </c>
      <c r="ID20" s="22">
        <v>5</v>
      </c>
      <c r="IE20" s="23" t="s">
        <v>120</v>
      </c>
      <c r="IF20" s="23"/>
      <c r="IG20" s="23"/>
      <c r="IH20" s="23"/>
      <c r="II20" s="23"/>
    </row>
    <row r="21" spans="1:243" s="22" customFormat="1" ht="195">
      <c r="A21" s="49">
        <v>1.08</v>
      </c>
      <c r="B21" s="70" t="s">
        <v>100</v>
      </c>
      <c r="C21" s="37" t="s">
        <v>57</v>
      </c>
      <c r="D21" s="71">
        <v>20</v>
      </c>
      <c r="E21" s="72" t="s">
        <v>94</v>
      </c>
      <c r="F21" s="67">
        <v>1081</v>
      </c>
      <c r="G21" s="58"/>
      <c r="H21" s="58"/>
      <c r="I21" s="59" t="s">
        <v>38</v>
      </c>
      <c r="J21" s="60">
        <f t="shared" si="0"/>
        <v>1</v>
      </c>
      <c r="K21" s="58" t="s">
        <v>39</v>
      </c>
      <c r="L21" s="58" t="s">
        <v>4</v>
      </c>
      <c r="M21" s="61"/>
      <c r="N21" s="58"/>
      <c r="O21" s="58"/>
      <c r="P21" s="62"/>
      <c r="Q21" s="58"/>
      <c r="R21" s="58"/>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38">
        <f t="shared" si="1"/>
        <v>21620</v>
      </c>
      <c r="BB21" s="63">
        <f t="shared" si="2"/>
        <v>21620</v>
      </c>
      <c r="BC21" s="43" t="str">
        <f t="shared" si="3"/>
        <v>INR  Twenty One Thousand Six Hundred &amp; Twenty  Only</v>
      </c>
      <c r="IA21" s="22">
        <v>1.08</v>
      </c>
      <c r="IB21" s="22" t="s">
        <v>100</v>
      </c>
      <c r="IC21" s="22" t="s">
        <v>57</v>
      </c>
      <c r="ID21" s="22">
        <v>20</v>
      </c>
      <c r="IE21" s="23" t="s">
        <v>94</v>
      </c>
      <c r="IF21" s="23"/>
      <c r="IG21" s="23"/>
      <c r="IH21" s="23"/>
      <c r="II21" s="23"/>
    </row>
    <row r="22" spans="1:243" s="22" customFormat="1" ht="85.5" customHeight="1">
      <c r="A22" s="49">
        <v>1.09</v>
      </c>
      <c r="B22" s="68" t="s">
        <v>101</v>
      </c>
      <c r="C22" s="37" t="s">
        <v>66</v>
      </c>
      <c r="D22" s="69">
        <v>20</v>
      </c>
      <c r="E22" s="65" t="s">
        <v>115</v>
      </c>
      <c r="F22" s="67">
        <v>189</v>
      </c>
      <c r="G22" s="58"/>
      <c r="H22" s="58"/>
      <c r="I22" s="59" t="s">
        <v>38</v>
      </c>
      <c r="J22" s="60">
        <f t="shared" si="0"/>
        <v>1</v>
      </c>
      <c r="K22" s="58" t="s">
        <v>39</v>
      </c>
      <c r="L22" s="58" t="s">
        <v>4</v>
      </c>
      <c r="M22" s="61"/>
      <c r="N22" s="58"/>
      <c r="O22" s="58"/>
      <c r="P22" s="62"/>
      <c r="Q22" s="58"/>
      <c r="R22" s="58"/>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38">
        <f t="shared" si="1"/>
        <v>3780</v>
      </c>
      <c r="BB22" s="63">
        <f t="shared" si="2"/>
        <v>3780</v>
      </c>
      <c r="BC22" s="43" t="str">
        <f t="shared" si="3"/>
        <v>INR  Three Thousand Seven Hundred &amp; Eighty  Only</v>
      </c>
      <c r="IA22" s="22">
        <v>1.09</v>
      </c>
      <c r="IB22" s="22" t="s">
        <v>101</v>
      </c>
      <c r="IC22" s="22" t="s">
        <v>66</v>
      </c>
      <c r="ID22" s="22">
        <v>20</v>
      </c>
      <c r="IE22" s="23" t="s">
        <v>115</v>
      </c>
      <c r="IF22" s="23" t="s">
        <v>34</v>
      </c>
      <c r="IG22" s="23" t="s">
        <v>43</v>
      </c>
      <c r="IH22" s="23">
        <v>10</v>
      </c>
      <c r="II22" s="23" t="s">
        <v>37</v>
      </c>
    </row>
    <row r="23" spans="1:243" s="22" customFormat="1" ht="88.5" customHeight="1">
      <c r="A23" s="49">
        <v>1.1</v>
      </c>
      <c r="B23" s="73" t="s">
        <v>102</v>
      </c>
      <c r="C23" s="37" t="s">
        <v>58</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IA23" s="22">
        <v>1.1</v>
      </c>
      <c r="IB23" s="50" t="s">
        <v>102</v>
      </c>
      <c r="IC23" s="22" t="s">
        <v>58</v>
      </c>
      <c r="IE23" s="23"/>
      <c r="IF23" s="23"/>
      <c r="IG23" s="23"/>
      <c r="IH23" s="23"/>
      <c r="II23" s="23"/>
    </row>
    <row r="24" spans="1:243" s="22" customFormat="1" ht="28.5">
      <c r="A24" s="49">
        <v>1.11</v>
      </c>
      <c r="B24" s="68" t="s">
        <v>103</v>
      </c>
      <c r="C24" s="37" t="s">
        <v>67</v>
      </c>
      <c r="D24" s="74">
        <v>55</v>
      </c>
      <c r="E24" s="65" t="s">
        <v>92</v>
      </c>
      <c r="F24" s="67">
        <v>210.43</v>
      </c>
      <c r="G24" s="58"/>
      <c r="H24" s="58"/>
      <c r="I24" s="59" t="s">
        <v>38</v>
      </c>
      <c r="J24" s="60">
        <f t="shared" si="0"/>
        <v>1</v>
      </c>
      <c r="K24" s="58" t="s">
        <v>39</v>
      </c>
      <c r="L24" s="58" t="s">
        <v>4</v>
      </c>
      <c r="M24" s="61"/>
      <c r="N24" s="58"/>
      <c r="O24" s="58"/>
      <c r="P24" s="62"/>
      <c r="Q24" s="58"/>
      <c r="R24" s="58"/>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38">
        <f t="shared" si="1"/>
        <v>11574</v>
      </c>
      <c r="BB24" s="63">
        <f t="shared" si="2"/>
        <v>11574</v>
      </c>
      <c r="BC24" s="43" t="str">
        <f t="shared" si="3"/>
        <v>INR  Eleven Thousand Five Hundred &amp; Seventy Four  Only</v>
      </c>
      <c r="IA24" s="22">
        <v>1.11</v>
      </c>
      <c r="IB24" s="22" t="s">
        <v>103</v>
      </c>
      <c r="IC24" s="22" t="s">
        <v>67</v>
      </c>
      <c r="ID24" s="22">
        <v>55</v>
      </c>
      <c r="IE24" s="23" t="s">
        <v>92</v>
      </c>
      <c r="IF24" s="23" t="s">
        <v>40</v>
      </c>
      <c r="IG24" s="23" t="s">
        <v>35</v>
      </c>
      <c r="IH24" s="23">
        <v>123.223</v>
      </c>
      <c r="II24" s="23" t="s">
        <v>37</v>
      </c>
    </row>
    <row r="25" spans="1:243" s="22" customFormat="1" ht="75">
      <c r="A25" s="49">
        <v>1.12</v>
      </c>
      <c r="B25" s="68" t="s">
        <v>104</v>
      </c>
      <c r="C25" s="37" t="s">
        <v>68</v>
      </c>
      <c r="D25" s="69">
        <v>180</v>
      </c>
      <c r="E25" s="65" t="s">
        <v>114</v>
      </c>
      <c r="F25" s="67">
        <v>36.85</v>
      </c>
      <c r="G25" s="58"/>
      <c r="H25" s="58"/>
      <c r="I25" s="59" t="s">
        <v>38</v>
      </c>
      <c r="J25" s="60">
        <f t="shared" si="0"/>
        <v>1</v>
      </c>
      <c r="K25" s="58" t="s">
        <v>39</v>
      </c>
      <c r="L25" s="58" t="s">
        <v>4</v>
      </c>
      <c r="M25" s="61"/>
      <c r="N25" s="58"/>
      <c r="O25" s="58"/>
      <c r="P25" s="62"/>
      <c r="Q25" s="58"/>
      <c r="R25" s="58"/>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38">
        <f t="shared" si="1"/>
        <v>6633</v>
      </c>
      <c r="BB25" s="63">
        <f t="shared" si="2"/>
        <v>6633</v>
      </c>
      <c r="BC25" s="43" t="str">
        <f t="shared" si="3"/>
        <v>INR  Six Thousand Six Hundred &amp; Thirty Three  Only</v>
      </c>
      <c r="IA25" s="22">
        <v>1.12</v>
      </c>
      <c r="IB25" s="22" t="s">
        <v>104</v>
      </c>
      <c r="IC25" s="22" t="s">
        <v>68</v>
      </c>
      <c r="ID25" s="22">
        <v>180</v>
      </c>
      <c r="IE25" s="23" t="s">
        <v>114</v>
      </c>
      <c r="IF25" s="23" t="s">
        <v>44</v>
      </c>
      <c r="IG25" s="23" t="s">
        <v>45</v>
      </c>
      <c r="IH25" s="23">
        <v>10</v>
      </c>
      <c r="II25" s="23" t="s">
        <v>37</v>
      </c>
    </row>
    <row r="26" spans="1:243" s="22" customFormat="1" ht="60">
      <c r="A26" s="49">
        <v>1.13</v>
      </c>
      <c r="B26" s="75" t="s">
        <v>105</v>
      </c>
      <c r="C26" s="37" t="s">
        <v>69</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IA26" s="22">
        <v>1.13</v>
      </c>
      <c r="IB26" s="22" t="s">
        <v>105</v>
      </c>
      <c r="IC26" s="22" t="s">
        <v>69</v>
      </c>
      <c r="IE26" s="23"/>
      <c r="IF26" s="23"/>
      <c r="IG26" s="23"/>
      <c r="IH26" s="23"/>
      <c r="II26" s="23"/>
    </row>
    <row r="27" spans="1:243" s="22" customFormat="1" ht="33.75" customHeight="1">
      <c r="A27" s="49">
        <v>1.14</v>
      </c>
      <c r="B27" s="76" t="s">
        <v>106</v>
      </c>
      <c r="C27" s="37" t="s">
        <v>70</v>
      </c>
      <c r="D27" s="77">
        <v>65</v>
      </c>
      <c r="E27" s="65" t="s">
        <v>114</v>
      </c>
      <c r="F27" s="67">
        <v>147</v>
      </c>
      <c r="G27" s="58"/>
      <c r="H27" s="58"/>
      <c r="I27" s="59" t="s">
        <v>38</v>
      </c>
      <c r="J27" s="60">
        <f t="shared" si="0"/>
        <v>1</v>
      </c>
      <c r="K27" s="58" t="s">
        <v>39</v>
      </c>
      <c r="L27" s="58" t="s">
        <v>4</v>
      </c>
      <c r="M27" s="61"/>
      <c r="N27" s="58"/>
      <c r="O27" s="58"/>
      <c r="P27" s="62"/>
      <c r="Q27" s="58"/>
      <c r="R27" s="58"/>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38">
        <f t="shared" si="1"/>
        <v>9555</v>
      </c>
      <c r="BB27" s="63">
        <f t="shared" si="2"/>
        <v>9555</v>
      </c>
      <c r="BC27" s="43" t="str">
        <f t="shared" si="3"/>
        <v>INR  Nine Thousand Five Hundred &amp; Fifty Five  Only</v>
      </c>
      <c r="IA27" s="22">
        <v>1.14</v>
      </c>
      <c r="IB27" s="22" t="s">
        <v>106</v>
      </c>
      <c r="IC27" s="22" t="s">
        <v>70</v>
      </c>
      <c r="ID27" s="22">
        <v>65</v>
      </c>
      <c r="IE27" s="23" t="s">
        <v>114</v>
      </c>
      <c r="IF27" s="23" t="s">
        <v>41</v>
      </c>
      <c r="IG27" s="23" t="s">
        <v>42</v>
      </c>
      <c r="IH27" s="23">
        <v>213</v>
      </c>
      <c r="II27" s="23" t="s">
        <v>37</v>
      </c>
    </row>
    <row r="28" spans="1:243" s="22" customFormat="1" ht="60">
      <c r="A28" s="49">
        <v>1.15</v>
      </c>
      <c r="B28" s="75" t="s">
        <v>107</v>
      </c>
      <c r="C28" s="37" t="s">
        <v>71</v>
      </c>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IA28" s="22">
        <v>1.15</v>
      </c>
      <c r="IB28" s="22" t="s">
        <v>107</v>
      </c>
      <c r="IC28" s="22" t="s">
        <v>71</v>
      </c>
      <c r="IE28" s="23"/>
      <c r="IF28" s="23"/>
      <c r="IG28" s="23"/>
      <c r="IH28" s="23"/>
      <c r="II28" s="23"/>
    </row>
    <row r="29" spans="1:243" s="22" customFormat="1" ht="15.75">
      <c r="A29" s="49">
        <v>1.16</v>
      </c>
      <c r="B29" s="78" t="s">
        <v>108</v>
      </c>
      <c r="C29" s="37" t="s">
        <v>72</v>
      </c>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IA29" s="22">
        <v>1.16</v>
      </c>
      <c r="IB29" s="22" t="s">
        <v>108</v>
      </c>
      <c r="IC29" s="22" t="s">
        <v>72</v>
      </c>
      <c r="IE29" s="23"/>
      <c r="IF29" s="23"/>
      <c r="IG29" s="23"/>
      <c r="IH29" s="23"/>
      <c r="II29" s="23"/>
    </row>
    <row r="30" spans="1:243" s="22" customFormat="1" ht="28.5">
      <c r="A30" s="49">
        <v>1.17</v>
      </c>
      <c r="B30" s="76" t="s">
        <v>109</v>
      </c>
      <c r="C30" s="37" t="s">
        <v>73</v>
      </c>
      <c r="D30" s="77">
        <v>40</v>
      </c>
      <c r="E30" s="65" t="s">
        <v>114</v>
      </c>
      <c r="F30" s="67">
        <v>60</v>
      </c>
      <c r="G30" s="58"/>
      <c r="H30" s="58"/>
      <c r="I30" s="59" t="s">
        <v>38</v>
      </c>
      <c r="J30" s="60">
        <f t="shared" si="0"/>
        <v>1</v>
      </c>
      <c r="K30" s="58" t="s">
        <v>39</v>
      </c>
      <c r="L30" s="58" t="s">
        <v>4</v>
      </c>
      <c r="M30" s="61"/>
      <c r="N30" s="58"/>
      <c r="O30" s="58"/>
      <c r="P30" s="62"/>
      <c r="Q30" s="58"/>
      <c r="R30" s="58"/>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38">
        <f t="shared" si="1"/>
        <v>2400</v>
      </c>
      <c r="BB30" s="63">
        <f t="shared" si="2"/>
        <v>2400</v>
      </c>
      <c r="BC30" s="43" t="str">
        <f t="shared" si="3"/>
        <v>INR  Two Thousand Four Hundred    Only</v>
      </c>
      <c r="IA30" s="22">
        <v>1.17</v>
      </c>
      <c r="IB30" s="22" t="s">
        <v>109</v>
      </c>
      <c r="IC30" s="22" t="s">
        <v>73</v>
      </c>
      <c r="ID30" s="22">
        <v>40</v>
      </c>
      <c r="IE30" s="23" t="s">
        <v>114</v>
      </c>
      <c r="IF30" s="23"/>
      <c r="IG30" s="23"/>
      <c r="IH30" s="23"/>
      <c r="II30" s="23"/>
    </row>
    <row r="31" spans="1:243" s="22" customFormat="1" ht="28.5">
      <c r="A31" s="49">
        <v>1.18</v>
      </c>
      <c r="B31" s="76" t="s">
        <v>110</v>
      </c>
      <c r="C31" s="37" t="s">
        <v>59</v>
      </c>
      <c r="D31" s="77">
        <v>25</v>
      </c>
      <c r="E31" s="65" t="s">
        <v>114</v>
      </c>
      <c r="F31" s="67">
        <v>68</v>
      </c>
      <c r="G31" s="58"/>
      <c r="H31" s="58"/>
      <c r="I31" s="59" t="s">
        <v>38</v>
      </c>
      <c r="J31" s="60">
        <f t="shared" si="0"/>
        <v>1</v>
      </c>
      <c r="K31" s="58" t="s">
        <v>39</v>
      </c>
      <c r="L31" s="58" t="s">
        <v>4</v>
      </c>
      <c r="M31" s="61"/>
      <c r="N31" s="58"/>
      <c r="O31" s="58"/>
      <c r="P31" s="62"/>
      <c r="Q31" s="58"/>
      <c r="R31" s="58"/>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38">
        <f t="shared" si="1"/>
        <v>1700</v>
      </c>
      <c r="BB31" s="63">
        <f t="shared" si="2"/>
        <v>1700</v>
      </c>
      <c r="BC31" s="43" t="str">
        <f t="shared" si="3"/>
        <v>INR  One Thousand Seven Hundred    Only</v>
      </c>
      <c r="IA31" s="22">
        <v>1.18</v>
      </c>
      <c r="IB31" s="22" t="s">
        <v>110</v>
      </c>
      <c r="IC31" s="22" t="s">
        <v>59</v>
      </c>
      <c r="ID31" s="22">
        <v>25</v>
      </c>
      <c r="IE31" s="23" t="s">
        <v>114</v>
      </c>
      <c r="IF31" s="23"/>
      <c r="IG31" s="23"/>
      <c r="IH31" s="23"/>
      <c r="II31" s="23"/>
    </row>
    <row r="32" spans="1:243" s="22" customFormat="1" ht="81" customHeight="1">
      <c r="A32" s="49">
        <v>1.19</v>
      </c>
      <c r="B32" s="75" t="s">
        <v>111</v>
      </c>
      <c r="C32" s="37" t="s">
        <v>74</v>
      </c>
      <c r="D32" s="79">
        <v>2.16</v>
      </c>
      <c r="E32" s="80" t="s">
        <v>116</v>
      </c>
      <c r="F32" s="67">
        <v>5838.01</v>
      </c>
      <c r="G32" s="58"/>
      <c r="H32" s="58"/>
      <c r="I32" s="59" t="s">
        <v>38</v>
      </c>
      <c r="J32" s="60">
        <f t="shared" si="0"/>
        <v>1</v>
      </c>
      <c r="K32" s="58" t="s">
        <v>39</v>
      </c>
      <c r="L32" s="58" t="s">
        <v>4</v>
      </c>
      <c r="M32" s="61"/>
      <c r="N32" s="58"/>
      <c r="O32" s="58"/>
      <c r="P32" s="62"/>
      <c r="Q32" s="58"/>
      <c r="R32" s="58"/>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38">
        <f t="shared" si="1"/>
        <v>12610</v>
      </c>
      <c r="BB32" s="63">
        <f t="shared" si="2"/>
        <v>12610</v>
      </c>
      <c r="BC32" s="43" t="str">
        <f t="shared" si="3"/>
        <v>INR  Twelve Thousand Six Hundred &amp; Ten  Only</v>
      </c>
      <c r="IA32" s="22">
        <v>1.19</v>
      </c>
      <c r="IB32" s="50" t="s">
        <v>111</v>
      </c>
      <c r="IC32" s="22" t="s">
        <v>74</v>
      </c>
      <c r="ID32" s="22">
        <v>2.16</v>
      </c>
      <c r="IE32" s="23" t="s">
        <v>116</v>
      </c>
      <c r="IF32" s="23"/>
      <c r="IG32" s="23"/>
      <c r="IH32" s="23"/>
      <c r="II32" s="23"/>
    </row>
    <row r="33" spans="1:243" s="22" customFormat="1" ht="60">
      <c r="A33" s="49">
        <v>1.2</v>
      </c>
      <c r="B33" s="75" t="s">
        <v>112</v>
      </c>
      <c r="C33" s="37" t="s">
        <v>75</v>
      </c>
      <c r="D33" s="79">
        <v>31.5</v>
      </c>
      <c r="E33" s="80" t="s">
        <v>117</v>
      </c>
      <c r="F33" s="67">
        <v>284.35</v>
      </c>
      <c r="G33" s="58"/>
      <c r="H33" s="58"/>
      <c r="I33" s="59" t="s">
        <v>38</v>
      </c>
      <c r="J33" s="60">
        <f t="shared" si="0"/>
        <v>1</v>
      </c>
      <c r="K33" s="58" t="s">
        <v>39</v>
      </c>
      <c r="L33" s="58" t="s">
        <v>4</v>
      </c>
      <c r="M33" s="61"/>
      <c r="N33" s="58"/>
      <c r="O33" s="58"/>
      <c r="P33" s="62"/>
      <c r="Q33" s="58"/>
      <c r="R33" s="58"/>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38">
        <f t="shared" si="1"/>
        <v>8957</v>
      </c>
      <c r="BB33" s="63">
        <f t="shared" si="2"/>
        <v>8957</v>
      </c>
      <c r="BC33" s="43" t="str">
        <f t="shared" si="3"/>
        <v>INR  Eight Thousand Nine Hundred &amp; Fifty Seven  Only</v>
      </c>
      <c r="IA33" s="22">
        <v>1.2</v>
      </c>
      <c r="IB33" s="22" t="s">
        <v>112</v>
      </c>
      <c r="IC33" s="22" t="s">
        <v>75</v>
      </c>
      <c r="ID33" s="22">
        <v>31.5</v>
      </c>
      <c r="IE33" s="23" t="s">
        <v>117</v>
      </c>
      <c r="IF33" s="23"/>
      <c r="IG33" s="23"/>
      <c r="IH33" s="23"/>
      <c r="II33" s="23"/>
    </row>
    <row r="34" spans="1:243" s="22" customFormat="1" ht="90">
      <c r="A34" s="49">
        <v>1.21</v>
      </c>
      <c r="B34" s="81" t="s">
        <v>113</v>
      </c>
      <c r="C34" s="37" t="s">
        <v>76</v>
      </c>
      <c r="D34" s="82">
        <v>0.5</v>
      </c>
      <c r="E34" s="82" t="s">
        <v>118</v>
      </c>
      <c r="F34" s="67">
        <v>1489.22</v>
      </c>
      <c r="G34" s="58"/>
      <c r="H34" s="58"/>
      <c r="I34" s="59" t="s">
        <v>38</v>
      </c>
      <c r="J34" s="60">
        <f t="shared" si="0"/>
        <v>1</v>
      </c>
      <c r="K34" s="58" t="s">
        <v>39</v>
      </c>
      <c r="L34" s="58" t="s">
        <v>4</v>
      </c>
      <c r="M34" s="61"/>
      <c r="N34" s="58"/>
      <c r="O34" s="58"/>
      <c r="P34" s="62"/>
      <c r="Q34" s="58"/>
      <c r="R34" s="58"/>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8">
        <f t="shared" si="1"/>
        <v>745</v>
      </c>
      <c r="BB34" s="63">
        <f t="shared" si="2"/>
        <v>745</v>
      </c>
      <c r="BC34" s="43" t="str">
        <f t="shared" si="3"/>
        <v>INR  Seven Hundred &amp; Forty Five  Only</v>
      </c>
      <c r="IA34" s="22">
        <v>1.21</v>
      </c>
      <c r="IB34" s="22" t="s">
        <v>113</v>
      </c>
      <c r="IC34" s="22" t="s">
        <v>76</v>
      </c>
      <c r="ID34" s="22">
        <v>0.5</v>
      </c>
      <c r="IE34" s="23" t="s">
        <v>118</v>
      </c>
      <c r="IF34" s="23"/>
      <c r="IG34" s="23"/>
      <c r="IH34" s="23"/>
      <c r="II34" s="23"/>
    </row>
    <row r="35" spans="1:243" s="22" customFormat="1" ht="75">
      <c r="A35" s="49">
        <v>1.22</v>
      </c>
      <c r="B35" s="75" t="s">
        <v>121</v>
      </c>
      <c r="C35" s="37" t="s">
        <v>77</v>
      </c>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IA35" s="22">
        <v>1.22</v>
      </c>
      <c r="IB35" s="22" t="s">
        <v>121</v>
      </c>
      <c r="IC35" s="22" t="s">
        <v>77</v>
      </c>
      <c r="IE35" s="23"/>
      <c r="IF35" s="23"/>
      <c r="IG35" s="23"/>
      <c r="IH35" s="23"/>
      <c r="II35" s="23"/>
    </row>
    <row r="36" spans="1:243" s="22" customFormat="1" ht="28.5">
      <c r="A36" s="49">
        <v>1.23</v>
      </c>
      <c r="B36" s="85" t="s">
        <v>122</v>
      </c>
      <c r="C36" s="37" t="s">
        <v>78</v>
      </c>
      <c r="D36" s="77">
        <v>10</v>
      </c>
      <c r="E36" s="65" t="s">
        <v>114</v>
      </c>
      <c r="F36" s="67">
        <v>102.6</v>
      </c>
      <c r="G36" s="58"/>
      <c r="H36" s="58"/>
      <c r="I36" s="59" t="s">
        <v>38</v>
      </c>
      <c r="J36" s="60">
        <f t="shared" si="0"/>
        <v>1</v>
      </c>
      <c r="K36" s="58" t="s">
        <v>39</v>
      </c>
      <c r="L36" s="58" t="s">
        <v>4</v>
      </c>
      <c r="M36" s="61"/>
      <c r="N36" s="58"/>
      <c r="O36" s="58"/>
      <c r="P36" s="62"/>
      <c r="Q36" s="58"/>
      <c r="R36" s="58"/>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8">
        <f t="shared" si="1"/>
        <v>1026</v>
      </c>
      <c r="BB36" s="63">
        <f t="shared" si="2"/>
        <v>1026</v>
      </c>
      <c r="BC36" s="43" t="str">
        <f t="shared" si="3"/>
        <v>INR  One Thousand  &amp;Twenty Six  Only</v>
      </c>
      <c r="IA36" s="22">
        <v>1.23</v>
      </c>
      <c r="IB36" s="22" t="s">
        <v>122</v>
      </c>
      <c r="IC36" s="22" t="s">
        <v>78</v>
      </c>
      <c r="ID36" s="22">
        <v>10</v>
      </c>
      <c r="IE36" s="23" t="s">
        <v>114</v>
      </c>
      <c r="IF36" s="23"/>
      <c r="IG36" s="23"/>
      <c r="IH36" s="23"/>
      <c r="II36" s="23"/>
    </row>
    <row r="37" spans="1:243" s="22" customFormat="1" ht="28.5">
      <c r="A37" s="49">
        <v>1.24</v>
      </c>
      <c r="B37" s="85" t="s">
        <v>123</v>
      </c>
      <c r="C37" s="37" t="s">
        <v>79</v>
      </c>
      <c r="D37" s="79">
        <v>50</v>
      </c>
      <c r="E37" s="65" t="s">
        <v>114</v>
      </c>
      <c r="F37" s="67">
        <v>146.45</v>
      </c>
      <c r="G37" s="58"/>
      <c r="H37" s="58"/>
      <c r="I37" s="59" t="s">
        <v>38</v>
      </c>
      <c r="J37" s="60">
        <f t="shared" si="0"/>
        <v>1</v>
      </c>
      <c r="K37" s="58" t="s">
        <v>39</v>
      </c>
      <c r="L37" s="58" t="s">
        <v>4</v>
      </c>
      <c r="M37" s="61"/>
      <c r="N37" s="58"/>
      <c r="O37" s="58"/>
      <c r="P37" s="62"/>
      <c r="Q37" s="58"/>
      <c r="R37" s="58"/>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38">
        <f t="shared" si="1"/>
        <v>7323</v>
      </c>
      <c r="BB37" s="63">
        <f t="shared" si="2"/>
        <v>7323</v>
      </c>
      <c r="BC37" s="43" t="str">
        <f t="shared" si="3"/>
        <v>INR  Seven Thousand Three Hundred &amp; Twenty Three  Only</v>
      </c>
      <c r="IA37" s="22">
        <v>1.24</v>
      </c>
      <c r="IB37" s="22" t="s">
        <v>123</v>
      </c>
      <c r="IC37" s="22" t="s">
        <v>79</v>
      </c>
      <c r="ID37" s="22">
        <v>50</v>
      </c>
      <c r="IE37" s="23" t="s">
        <v>114</v>
      </c>
      <c r="IF37" s="23"/>
      <c r="IG37" s="23"/>
      <c r="IH37" s="23"/>
      <c r="II37" s="23"/>
    </row>
    <row r="38" spans="1:243" s="22" customFormat="1" ht="120">
      <c r="A38" s="49">
        <v>1.25</v>
      </c>
      <c r="B38" s="68" t="s">
        <v>124</v>
      </c>
      <c r="C38" s="37" t="s">
        <v>60</v>
      </c>
      <c r="D38" s="71">
        <v>12</v>
      </c>
      <c r="E38" s="72" t="s">
        <v>94</v>
      </c>
      <c r="F38" s="67">
        <v>19594</v>
      </c>
      <c r="G38" s="58"/>
      <c r="H38" s="58"/>
      <c r="I38" s="59" t="s">
        <v>38</v>
      </c>
      <c r="J38" s="60">
        <f t="shared" si="0"/>
        <v>1</v>
      </c>
      <c r="K38" s="58" t="s">
        <v>39</v>
      </c>
      <c r="L38" s="58" t="s">
        <v>4</v>
      </c>
      <c r="M38" s="61"/>
      <c r="N38" s="58"/>
      <c r="O38" s="58"/>
      <c r="P38" s="62"/>
      <c r="Q38" s="58"/>
      <c r="R38" s="58"/>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38">
        <f t="shared" si="1"/>
        <v>235128</v>
      </c>
      <c r="BB38" s="63">
        <f t="shared" si="2"/>
        <v>235128</v>
      </c>
      <c r="BC38" s="43" t="str">
        <f t="shared" si="3"/>
        <v>INR  Two Lakh Thirty Five Thousand One Hundred &amp; Twenty Eight  Only</v>
      </c>
      <c r="IA38" s="22">
        <v>1.25</v>
      </c>
      <c r="IB38" s="22" t="s">
        <v>124</v>
      </c>
      <c r="IC38" s="22" t="s">
        <v>60</v>
      </c>
      <c r="ID38" s="22">
        <v>12</v>
      </c>
      <c r="IE38" s="23" t="s">
        <v>94</v>
      </c>
      <c r="IF38" s="23"/>
      <c r="IG38" s="23"/>
      <c r="IH38" s="23"/>
      <c r="II38" s="23"/>
    </row>
    <row r="39" spans="1:243" s="22" customFormat="1" ht="75">
      <c r="A39" s="49">
        <v>1.26</v>
      </c>
      <c r="B39" s="73" t="s">
        <v>125</v>
      </c>
      <c r="C39" s="37" t="s">
        <v>61</v>
      </c>
      <c r="D39" s="71">
        <v>6</v>
      </c>
      <c r="E39" s="65" t="s">
        <v>137</v>
      </c>
      <c r="F39" s="67">
        <v>1025</v>
      </c>
      <c r="G39" s="58"/>
      <c r="H39" s="58"/>
      <c r="I39" s="59" t="s">
        <v>38</v>
      </c>
      <c r="J39" s="60">
        <f t="shared" si="0"/>
        <v>1</v>
      </c>
      <c r="K39" s="58" t="s">
        <v>39</v>
      </c>
      <c r="L39" s="58" t="s">
        <v>4</v>
      </c>
      <c r="M39" s="61"/>
      <c r="N39" s="58"/>
      <c r="O39" s="58"/>
      <c r="P39" s="62"/>
      <c r="Q39" s="58"/>
      <c r="R39" s="58"/>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38">
        <f t="shared" si="1"/>
        <v>6150</v>
      </c>
      <c r="BB39" s="63">
        <f t="shared" si="2"/>
        <v>6150</v>
      </c>
      <c r="BC39" s="43" t="str">
        <f t="shared" si="3"/>
        <v>INR  Six Thousand One Hundred &amp; Fifty  Only</v>
      </c>
      <c r="IA39" s="22">
        <v>1.26</v>
      </c>
      <c r="IB39" s="22" t="s">
        <v>125</v>
      </c>
      <c r="IC39" s="22" t="s">
        <v>61</v>
      </c>
      <c r="ID39" s="22">
        <v>6</v>
      </c>
      <c r="IE39" s="23" t="s">
        <v>137</v>
      </c>
      <c r="IF39" s="23"/>
      <c r="IG39" s="23"/>
      <c r="IH39" s="23"/>
      <c r="II39" s="23"/>
    </row>
    <row r="40" spans="1:243" s="22" customFormat="1" ht="108.75" customHeight="1">
      <c r="A40" s="49">
        <v>1.27</v>
      </c>
      <c r="B40" s="75" t="s">
        <v>126</v>
      </c>
      <c r="C40" s="37" t="s">
        <v>80</v>
      </c>
      <c r="D40" s="72">
        <v>20</v>
      </c>
      <c r="E40" s="82" t="s">
        <v>138</v>
      </c>
      <c r="F40" s="67">
        <v>617</v>
      </c>
      <c r="G40" s="58"/>
      <c r="H40" s="58"/>
      <c r="I40" s="59" t="s">
        <v>38</v>
      </c>
      <c r="J40" s="60">
        <f t="shared" si="0"/>
        <v>1</v>
      </c>
      <c r="K40" s="58" t="s">
        <v>39</v>
      </c>
      <c r="L40" s="58" t="s">
        <v>4</v>
      </c>
      <c r="M40" s="61"/>
      <c r="N40" s="58"/>
      <c r="O40" s="58"/>
      <c r="P40" s="62"/>
      <c r="Q40" s="58"/>
      <c r="R40" s="58"/>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38">
        <f t="shared" si="1"/>
        <v>12340</v>
      </c>
      <c r="BB40" s="63">
        <f t="shared" si="2"/>
        <v>12340</v>
      </c>
      <c r="BC40" s="43" t="str">
        <f t="shared" si="3"/>
        <v>INR  Twelve Thousand Three Hundred &amp; Forty  Only</v>
      </c>
      <c r="IA40" s="22">
        <v>1.27</v>
      </c>
      <c r="IB40" s="50" t="s">
        <v>126</v>
      </c>
      <c r="IC40" s="22" t="s">
        <v>80</v>
      </c>
      <c r="ID40" s="22">
        <v>20</v>
      </c>
      <c r="IE40" s="23" t="s">
        <v>138</v>
      </c>
      <c r="IF40" s="23"/>
      <c r="IG40" s="23"/>
      <c r="IH40" s="23"/>
      <c r="II40" s="23"/>
    </row>
    <row r="41" spans="1:243" s="22" customFormat="1" ht="105">
      <c r="A41" s="49">
        <v>1.28</v>
      </c>
      <c r="B41" s="75" t="s">
        <v>127</v>
      </c>
      <c r="C41" s="37" t="s">
        <v>81</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IA41" s="22">
        <v>1.28</v>
      </c>
      <c r="IB41" s="22" t="s">
        <v>127</v>
      </c>
      <c r="IC41" s="22" t="s">
        <v>81</v>
      </c>
      <c r="IE41" s="23"/>
      <c r="IF41" s="23"/>
      <c r="IG41" s="23"/>
      <c r="IH41" s="23"/>
      <c r="II41" s="23"/>
    </row>
    <row r="42" spans="1:243" s="22" customFormat="1" ht="15.75">
      <c r="A42" s="49">
        <v>1.29</v>
      </c>
      <c r="B42" s="86" t="s">
        <v>128</v>
      </c>
      <c r="C42" s="37" t="s">
        <v>82</v>
      </c>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IA42" s="22">
        <v>1.29</v>
      </c>
      <c r="IB42" s="22" t="s">
        <v>128</v>
      </c>
      <c r="IC42" s="22" t="s">
        <v>82</v>
      </c>
      <c r="IE42" s="23"/>
      <c r="IF42" s="23"/>
      <c r="IG42" s="23"/>
      <c r="IH42" s="23"/>
      <c r="II42" s="23"/>
    </row>
    <row r="43" spans="1:243" s="22" customFormat="1" ht="28.5" customHeight="1">
      <c r="A43" s="49">
        <v>1.3</v>
      </c>
      <c r="B43" s="75" t="s">
        <v>129</v>
      </c>
      <c r="C43" s="37" t="s">
        <v>83</v>
      </c>
      <c r="D43" s="72">
        <v>140</v>
      </c>
      <c r="E43" s="65" t="s">
        <v>114</v>
      </c>
      <c r="F43" s="67">
        <v>322</v>
      </c>
      <c r="G43" s="58"/>
      <c r="H43" s="58"/>
      <c r="I43" s="59" t="s">
        <v>38</v>
      </c>
      <c r="J43" s="60">
        <f t="shared" si="0"/>
        <v>1</v>
      </c>
      <c r="K43" s="58" t="s">
        <v>39</v>
      </c>
      <c r="L43" s="58" t="s">
        <v>4</v>
      </c>
      <c r="M43" s="61"/>
      <c r="N43" s="58"/>
      <c r="O43" s="58"/>
      <c r="P43" s="62"/>
      <c r="Q43" s="58"/>
      <c r="R43" s="58"/>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38">
        <f t="shared" si="1"/>
        <v>45080</v>
      </c>
      <c r="BB43" s="63">
        <f t="shared" si="2"/>
        <v>45080</v>
      </c>
      <c r="BC43" s="43" t="str">
        <f t="shared" si="3"/>
        <v>INR  Forty Five Thousand  &amp;Eighty  Only</v>
      </c>
      <c r="IA43" s="22">
        <v>1.3</v>
      </c>
      <c r="IB43" s="50" t="s">
        <v>129</v>
      </c>
      <c r="IC43" s="22" t="s">
        <v>83</v>
      </c>
      <c r="ID43" s="22">
        <v>140</v>
      </c>
      <c r="IE43" s="23" t="s">
        <v>114</v>
      </c>
      <c r="IF43" s="23"/>
      <c r="IG43" s="23"/>
      <c r="IH43" s="23"/>
      <c r="II43" s="23"/>
    </row>
    <row r="44" spans="1:243" s="22" customFormat="1" ht="15.75">
      <c r="A44" s="49">
        <v>1.31</v>
      </c>
      <c r="B44" s="75" t="s">
        <v>130</v>
      </c>
      <c r="C44" s="37" t="s">
        <v>84</v>
      </c>
      <c r="D44" s="72">
        <v>15</v>
      </c>
      <c r="E44" s="65" t="s">
        <v>114</v>
      </c>
      <c r="F44" s="67">
        <v>134</v>
      </c>
      <c r="G44" s="58"/>
      <c r="H44" s="58"/>
      <c r="I44" s="59" t="s">
        <v>38</v>
      </c>
      <c r="J44" s="60">
        <f t="shared" si="0"/>
        <v>1</v>
      </c>
      <c r="K44" s="58" t="s">
        <v>39</v>
      </c>
      <c r="L44" s="58" t="s">
        <v>4</v>
      </c>
      <c r="M44" s="61"/>
      <c r="N44" s="58"/>
      <c r="O44" s="58"/>
      <c r="P44" s="62"/>
      <c r="Q44" s="58"/>
      <c r="R44" s="58"/>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38">
        <f t="shared" si="1"/>
        <v>2010</v>
      </c>
      <c r="BB44" s="63">
        <f t="shared" si="2"/>
        <v>2010</v>
      </c>
      <c r="BC44" s="43" t="str">
        <f t="shared" si="3"/>
        <v>INR  Two Thousand  &amp;Ten  Only</v>
      </c>
      <c r="IA44" s="22">
        <v>1.31</v>
      </c>
      <c r="IB44" s="22" t="s">
        <v>130</v>
      </c>
      <c r="IC44" s="22" t="s">
        <v>84</v>
      </c>
      <c r="ID44" s="22">
        <v>15</v>
      </c>
      <c r="IE44" s="23" t="s">
        <v>114</v>
      </c>
      <c r="IF44" s="23"/>
      <c r="IG44" s="23"/>
      <c r="IH44" s="23"/>
      <c r="II44" s="23"/>
    </row>
    <row r="45" spans="1:243" s="22" customFormat="1" ht="28.5">
      <c r="A45" s="49">
        <v>1.32</v>
      </c>
      <c r="B45" s="75" t="s">
        <v>131</v>
      </c>
      <c r="C45" s="37" t="s">
        <v>85</v>
      </c>
      <c r="D45" s="72">
        <v>15</v>
      </c>
      <c r="E45" s="65" t="s">
        <v>114</v>
      </c>
      <c r="F45" s="67">
        <v>129</v>
      </c>
      <c r="G45" s="58"/>
      <c r="H45" s="58"/>
      <c r="I45" s="59" t="s">
        <v>38</v>
      </c>
      <c r="J45" s="60">
        <f t="shared" si="0"/>
        <v>1</v>
      </c>
      <c r="K45" s="58" t="s">
        <v>39</v>
      </c>
      <c r="L45" s="58" t="s">
        <v>4</v>
      </c>
      <c r="M45" s="61"/>
      <c r="N45" s="58"/>
      <c r="O45" s="58"/>
      <c r="P45" s="62"/>
      <c r="Q45" s="58"/>
      <c r="R45" s="58"/>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38">
        <f t="shared" si="1"/>
        <v>1935</v>
      </c>
      <c r="BB45" s="63">
        <f t="shared" si="2"/>
        <v>1935</v>
      </c>
      <c r="BC45" s="43" t="str">
        <f t="shared" si="3"/>
        <v>INR  One Thousand Nine Hundred &amp; Thirty Five  Only</v>
      </c>
      <c r="IA45" s="22">
        <v>1.32</v>
      </c>
      <c r="IB45" s="22" t="s">
        <v>131</v>
      </c>
      <c r="IC45" s="22" t="s">
        <v>85</v>
      </c>
      <c r="ID45" s="22">
        <v>15</v>
      </c>
      <c r="IE45" s="23" t="s">
        <v>114</v>
      </c>
      <c r="IF45" s="23"/>
      <c r="IG45" s="23"/>
      <c r="IH45" s="23"/>
      <c r="II45" s="23"/>
    </row>
    <row r="46" spans="1:243" s="22" customFormat="1" ht="24" customHeight="1">
      <c r="A46" s="49">
        <v>1.33</v>
      </c>
      <c r="B46" s="75" t="s">
        <v>93</v>
      </c>
      <c r="C46" s="37" t="s">
        <v>86</v>
      </c>
      <c r="D46" s="72">
        <v>15</v>
      </c>
      <c r="E46" s="65" t="s">
        <v>114</v>
      </c>
      <c r="F46" s="67">
        <v>121</v>
      </c>
      <c r="G46" s="58"/>
      <c r="H46" s="58"/>
      <c r="I46" s="59" t="s">
        <v>38</v>
      </c>
      <c r="J46" s="60">
        <f t="shared" si="0"/>
        <v>1</v>
      </c>
      <c r="K46" s="58" t="s">
        <v>39</v>
      </c>
      <c r="L46" s="58" t="s">
        <v>4</v>
      </c>
      <c r="M46" s="61"/>
      <c r="N46" s="58"/>
      <c r="O46" s="58"/>
      <c r="P46" s="62"/>
      <c r="Q46" s="58"/>
      <c r="R46" s="58"/>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38">
        <f t="shared" si="1"/>
        <v>1815</v>
      </c>
      <c r="BB46" s="63">
        <f t="shared" si="2"/>
        <v>1815</v>
      </c>
      <c r="BC46" s="43" t="str">
        <f t="shared" si="3"/>
        <v>INR  One Thousand Eight Hundred &amp; Fifteen  Only</v>
      </c>
      <c r="IA46" s="22">
        <v>1.33</v>
      </c>
      <c r="IB46" s="22" t="s">
        <v>93</v>
      </c>
      <c r="IC46" s="22" t="s">
        <v>86</v>
      </c>
      <c r="ID46" s="22">
        <v>15</v>
      </c>
      <c r="IE46" s="23" t="s">
        <v>114</v>
      </c>
      <c r="IF46" s="23"/>
      <c r="IG46" s="23"/>
      <c r="IH46" s="23"/>
      <c r="II46" s="23"/>
    </row>
    <row r="47" spans="1:243" s="22" customFormat="1" ht="48.75" customHeight="1">
      <c r="A47" s="49">
        <v>1.34</v>
      </c>
      <c r="B47" s="87" t="s">
        <v>132</v>
      </c>
      <c r="C47" s="37" t="s">
        <v>87</v>
      </c>
      <c r="D47" s="72">
        <v>60</v>
      </c>
      <c r="E47" s="82" t="s">
        <v>114</v>
      </c>
      <c r="F47" s="67">
        <v>177</v>
      </c>
      <c r="G47" s="58"/>
      <c r="H47" s="58"/>
      <c r="I47" s="59" t="s">
        <v>38</v>
      </c>
      <c r="J47" s="60">
        <f t="shared" si="0"/>
        <v>1</v>
      </c>
      <c r="K47" s="58" t="s">
        <v>39</v>
      </c>
      <c r="L47" s="58" t="s">
        <v>4</v>
      </c>
      <c r="M47" s="61"/>
      <c r="N47" s="58"/>
      <c r="O47" s="58"/>
      <c r="P47" s="62"/>
      <c r="Q47" s="58"/>
      <c r="R47" s="58"/>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8">
        <f t="shared" si="1"/>
        <v>10620</v>
      </c>
      <c r="BB47" s="63">
        <f t="shared" si="2"/>
        <v>10620</v>
      </c>
      <c r="BC47" s="43" t="str">
        <f t="shared" si="3"/>
        <v>INR  Ten Thousand Six Hundred &amp; Twenty  Only</v>
      </c>
      <c r="IA47" s="22">
        <v>1.34</v>
      </c>
      <c r="IB47" s="22" t="s">
        <v>132</v>
      </c>
      <c r="IC47" s="22" t="s">
        <v>87</v>
      </c>
      <c r="ID47" s="22">
        <v>60</v>
      </c>
      <c r="IE47" s="23" t="s">
        <v>114</v>
      </c>
      <c r="IF47" s="23"/>
      <c r="IG47" s="23"/>
      <c r="IH47" s="23"/>
      <c r="II47" s="23"/>
    </row>
    <row r="48" spans="1:243" s="22" customFormat="1" ht="45">
      <c r="A48" s="49">
        <v>1.35</v>
      </c>
      <c r="B48" s="87" t="s">
        <v>133</v>
      </c>
      <c r="C48" s="37" t="s">
        <v>88</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IA48" s="22">
        <v>1.35</v>
      </c>
      <c r="IB48" s="22" t="s">
        <v>133</v>
      </c>
      <c r="IC48" s="22" t="s">
        <v>88</v>
      </c>
      <c r="IE48" s="23"/>
      <c r="IF48" s="23"/>
      <c r="IG48" s="23"/>
      <c r="IH48" s="23"/>
      <c r="II48" s="23"/>
    </row>
    <row r="49" spans="1:243" s="22" customFormat="1" ht="28.5">
      <c r="A49" s="49">
        <v>1.36</v>
      </c>
      <c r="B49" s="87" t="s">
        <v>134</v>
      </c>
      <c r="C49" s="37" t="s">
        <v>89</v>
      </c>
      <c r="D49" s="88">
        <v>4</v>
      </c>
      <c r="E49" s="82" t="s">
        <v>94</v>
      </c>
      <c r="F49" s="67">
        <v>94</v>
      </c>
      <c r="G49" s="58"/>
      <c r="H49" s="58"/>
      <c r="I49" s="59" t="s">
        <v>38</v>
      </c>
      <c r="J49" s="60">
        <f t="shared" si="0"/>
        <v>1</v>
      </c>
      <c r="K49" s="58" t="s">
        <v>39</v>
      </c>
      <c r="L49" s="58" t="s">
        <v>4</v>
      </c>
      <c r="M49" s="61"/>
      <c r="N49" s="58"/>
      <c r="O49" s="58"/>
      <c r="P49" s="62"/>
      <c r="Q49" s="58"/>
      <c r="R49" s="58"/>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38">
        <f t="shared" si="1"/>
        <v>376</v>
      </c>
      <c r="BB49" s="63">
        <f t="shared" si="2"/>
        <v>376</v>
      </c>
      <c r="BC49" s="43" t="str">
        <f t="shared" si="3"/>
        <v>INR  Three Hundred &amp; Seventy Six  Only</v>
      </c>
      <c r="IA49" s="22">
        <v>1.36</v>
      </c>
      <c r="IB49" s="22" t="s">
        <v>134</v>
      </c>
      <c r="IC49" s="22" t="s">
        <v>89</v>
      </c>
      <c r="ID49" s="22">
        <v>4</v>
      </c>
      <c r="IE49" s="23" t="s">
        <v>94</v>
      </c>
      <c r="IF49" s="23"/>
      <c r="IG49" s="23"/>
      <c r="IH49" s="23"/>
      <c r="II49" s="23"/>
    </row>
    <row r="50" spans="1:243" s="22" customFormat="1" ht="28.5">
      <c r="A50" s="49">
        <v>1.37</v>
      </c>
      <c r="B50" s="87" t="s">
        <v>135</v>
      </c>
      <c r="C50" s="37" t="s">
        <v>90</v>
      </c>
      <c r="D50" s="88">
        <v>20</v>
      </c>
      <c r="E50" s="82" t="s">
        <v>94</v>
      </c>
      <c r="F50" s="67">
        <v>80</v>
      </c>
      <c r="G50" s="58"/>
      <c r="H50" s="58"/>
      <c r="I50" s="59" t="s">
        <v>38</v>
      </c>
      <c r="J50" s="60">
        <f t="shared" si="0"/>
        <v>1</v>
      </c>
      <c r="K50" s="58" t="s">
        <v>39</v>
      </c>
      <c r="L50" s="58" t="s">
        <v>4</v>
      </c>
      <c r="M50" s="61"/>
      <c r="N50" s="58"/>
      <c r="O50" s="58"/>
      <c r="P50" s="62"/>
      <c r="Q50" s="58"/>
      <c r="R50" s="58"/>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38">
        <f t="shared" si="1"/>
        <v>1600</v>
      </c>
      <c r="BB50" s="63">
        <f t="shared" si="2"/>
        <v>1600</v>
      </c>
      <c r="BC50" s="43" t="str">
        <f t="shared" si="3"/>
        <v>INR  One Thousand Six Hundred    Only</v>
      </c>
      <c r="IA50" s="22">
        <v>1.37</v>
      </c>
      <c r="IB50" s="22" t="s">
        <v>135</v>
      </c>
      <c r="IC50" s="22" t="s">
        <v>90</v>
      </c>
      <c r="ID50" s="22">
        <v>20</v>
      </c>
      <c r="IE50" s="23" t="s">
        <v>94</v>
      </c>
      <c r="IF50" s="23"/>
      <c r="IG50" s="23"/>
      <c r="IH50" s="23"/>
      <c r="II50" s="23"/>
    </row>
    <row r="51" spans="1:243" s="22" customFormat="1" ht="28.5">
      <c r="A51" s="49">
        <v>1.38</v>
      </c>
      <c r="B51" s="87" t="s">
        <v>136</v>
      </c>
      <c r="C51" s="37" t="s">
        <v>139</v>
      </c>
      <c r="D51" s="88">
        <v>40</v>
      </c>
      <c r="E51" s="82" t="s">
        <v>94</v>
      </c>
      <c r="F51" s="67">
        <v>96</v>
      </c>
      <c r="G51" s="58"/>
      <c r="H51" s="58"/>
      <c r="I51" s="59" t="s">
        <v>38</v>
      </c>
      <c r="J51" s="60">
        <f t="shared" si="0"/>
        <v>1</v>
      </c>
      <c r="K51" s="58" t="s">
        <v>39</v>
      </c>
      <c r="L51" s="58" t="s">
        <v>4</v>
      </c>
      <c r="M51" s="61"/>
      <c r="N51" s="58"/>
      <c r="O51" s="58"/>
      <c r="P51" s="62"/>
      <c r="Q51" s="58"/>
      <c r="R51" s="58"/>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38">
        <f t="shared" si="1"/>
        <v>3840</v>
      </c>
      <c r="BB51" s="63">
        <f t="shared" si="2"/>
        <v>3840</v>
      </c>
      <c r="BC51" s="43" t="str">
        <f t="shared" si="3"/>
        <v>INR  Three Thousand Eight Hundred &amp; Forty  Only</v>
      </c>
      <c r="IA51" s="22">
        <v>1.38</v>
      </c>
      <c r="IB51" s="22" t="s">
        <v>136</v>
      </c>
      <c r="IC51" s="22" t="s">
        <v>139</v>
      </c>
      <c r="ID51" s="22">
        <v>40</v>
      </c>
      <c r="IE51" s="23" t="s">
        <v>94</v>
      </c>
      <c r="IF51" s="23"/>
      <c r="IG51" s="23"/>
      <c r="IH51" s="23"/>
      <c r="II51" s="23"/>
    </row>
    <row r="52" spans="1:243" s="22" customFormat="1" ht="15.75">
      <c r="A52" s="49">
        <v>1.39</v>
      </c>
      <c r="B52" s="87" t="s">
        <v>96</v>
      </c>
      <c r="C52" s="37" t="s">
        <v>140</v>
      </c>
      <c r="D52" s="88">
        <v>4</v>
      </c>
      <c r="E52" s="82" t="s">
        <v>94</v>
      </c>
      <c r="F52" s="67">
        <v>100</v>
      </c>
      <c r="G52" s="58"/>
      <c r="H52" s="58"/>
      <c r="I52" s="59" t="s">
        <v>38</v>
      </c>
      <c r="J52" s="60">
        <f aca="true" t="shared" si="4" ref="J52:J71">IF(I52="Less(-)",-1,1)</f>
        <v>1</v>
      </c>
      <c r="K52" s="58" t="s">
        <v>39</v>
      </c>
      <c r="L52" s="58" t="s">
        <v>4</v>
      </c>
      <c r="M52" s="61"/>
      <c r="N52" s="58"/>
      <c r="O52" s="58"/>
      <c r="P52" s="62"/>
      <c r="Q52" s="58"/>
      <c r="R52" s="58"/>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38">
        <f aca="true" t="shared" si="5" ref="BA52:BA71">ROUND(total_amount_ba($B$2,$D$2,D52,F52,J52,K52,M52),0)</f>
        <v>400</v>
      </c>
      <c r="BB52" s="63">
        <f aca="true" t="shared" si="6" ref="BB52:BB71">BA52+SUM(N52:AZ52)</f>
        <v>400</v>
      </c>
      <c r="BC52" s="43" t="str">
        <f aca="true" t="shared" si="7" ref="BC52:BC71">SpellNumber(L52,BB52)</f>
        <v>INR  Four Hundred    Only</v>
      </c>
      <c r="IA52" s="22">
        <v>1.39</v>
      </c>
      <c r="IB52" s="22" t="s">
        <v>96</v>
      </c>
      <c r="IC52" s="22" t="s">
        <v>140</v>
      </c>
      <c r="ID52" s="22">
        <v>4</v>
      </c>
      <c r="IE52" s="23" t="s">
        <v>94</v>
      </c>
      <c r="IF52" s="23"/>
      <c r="IG52" s="23"/>
      <c r="IH52" s="23"/>
      <c r="II52" s="23"/>
    </row>
    <row r="53" spans="1:243" s="22" customFormat="1" ht="90">
      <c r="A53" s="49">
        <v>1.4</v>
      </c>
      <c r="B53" s="75" t="s">
        <v>142</v>
      </c>
      <c r="C53" s="37" t="s">
        <v>91</v>
      </c>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IA53" s="22">
        <v>1.4</v>
      </c>
      <c r="IB53" s="22" t="s">
        <v>142</v>
      </c>
      <c r="IC53" s="22" t="s">
        <v>91</v>
      </c>
      <c r="IE53" s="23"/>
      <c r="IF53" s="23"/>
      <c r="IG53" s="23"/>
      <c r="IH53" s="23"/>
      <c r="II53" s="23"/>
    </row>
    <row r="54" spans="1:243" s="22" customFormat="1" ht="90">
      <c r="A54" s="49">
        <v>1.41</v>
      </c>
      <c r="B54" s="75" t="s">
        <v>143</v>
      </c>
      <c r="C54" s="37" t="s">
        <v>164</v>
      </c>
      <c r="D54" s="65">
        <v>4</v>
      </c>
      <c r="E54" s="66" t="s">
        <v>94</v>
      </c>
      <c r="F54" s="67">
        <v>20662</v>
      </c>
      <c r="G54" s="58"/>
      <c r="H54" s="58"/>
      <c r="I54" s="59" t="s">
        <v>38</v>
      </c>
      <c r="J54" s="60">
        <f t="shared" si="4"/>
        <v>1</v>
      </c>
      <c r="K54" s="58" t="s">
        <v>39</v>
      </c>
      <c r="L54" s="58" t="s">
        <v>4</v>
      </c>
      <c r="M54" s="61"/>
      <c r="N54" s="58"/>
      <c r="O54" s="58"/>
      <c r="P54" s="62"/>
      <c r="Q54" s="58"/>
      <c r="R54" s="58"/>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38">
        <f t="shared" si="5"/>
        <v>82648</v>
      </c>
      <c r="BB54" s="63">
        <f t="shared" si="6"/>
        <v>82648</v>
      </c>
      <c r="BC54" s="43" t="str">
        <f t="shared" si="7"/>
        <v>INR  Eighty Two Thousand Six Hundred &amp; Forty Eight  Only</v>
      </c>
      <c r="IA54" s="22">
        <v>1.41</v>
      </c>
      <c r="IB54" s="22" t="s">
        <v>143</v>
      </c>
      <c r="IC54" s="22" t="s">
        <v>164</v>
      </c>
      <c r="ID54" s="22">
        <v>4</v>
      </c>
      <c r="IE54" s="23" t="s">
        <v>94</v>
      </c>
      <c r="IF54" s="23"/>
      <c r="IG54" s="23"/>
      <c r="IH54" s="23"/>
      <c r="II54" s="23"/>
    </row>
    <row r="55" spans="1:243" s="22" customFormat="1" ht="75">
      <c r="A55" s="49">
        <v>1.42</v>
      </c>
      <c r="B55" s="81" t="s">
        <v>144</v>
      </c>
      <c r="C55" s="37" t="s">
        <v>165</v>
      </c>
      <c r="D55" s="89">
        <v>2</v>
      </c>
      <c r="E55" s="82" t="s">
        <v>94</v>
      </c>
      <c r="F55" s="67">
        <v>4908</v>
      </c>
      <c r="G55" s="58"/>
      <c r="H55" s="58"/>
      <c r="I55" s="59" t="s">
        <v>38</v>
      </c>
      <c r="J55" s="60">
        <f t="shared" si="4"/>
        <v>1</v>
      </c>
      <c r="K55" s="58" t="s">
        <v>39</v>
      </c>
      <c r="L55" s="58" t="s">
        <v>4</v>
      </c>
      <c r="M55" s="61"/>
      <c r="N55" s="58"/>
      <c r="O55" s="58"/>
      <c r="P55" s="62"/>
      <c r="Q55" s="58"/>
      <c r="R55" s="58"/>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38">
        <f t="shared" si="5"/>
        <v>9816</v>
      </c>
      <c r="BB55" s="63">
        <f t="shared" si="6"/>
        <v>9816</v>
      </c>
      <c r="BC55" s="43" t="str">
        <f t="shared" si="7"/>
        <v>INR  Nine Thousand Eight Hundred &amp; Sixteen  Only</v>
      </c>
      <c r="IA55" s="22">
        <v>1.42</v>
      </c>
      <c r="IB55" s="22" t="s">
        <v>144</v>
      </c>
      <c r="IC55" s="22" t="s">
        <v>165</v>
      </c>
      <c r="ID55" s="22">
        <v>2</v>
      </c>
      <c r="IE55" s="23" t="s">
        <v>94</v>
      </c>
      <c r="IF55" s="23"/>
      <c r="IG55" s="23"/>
      <c r="IH55" s="23"/>
      <c r="II55" s="23"/>
    </row>
    <row r="56" spans="1:243" s="22" customFormat="1" ht="60">
      <c r="A56" s="49">
        <v>1.43</v>
      </c>
      <c r="B56" s="81" t="s">
        <v>145</v>
      </c>
      <c r="C56" s="37" t="s">
        <v>166</v>
      </c>
      <c r="D56" s="89">
        <v>6</v>
      </c>
      <c r="E56" s="82" t="s">
        <v>94</v>
      </c>
      <c r="F56" s="67">
        <v>9247</v>
      </c>
      <c r="G56" s="58"/>
      <c r="H56" s="58"/>
      <c r="I56" s="59" t="s">
        <v>38</v>
      </c>
      <c r="J56" s="60">
        <f t="shared" si="4"/>
        <v>1</v>
      </c>
      <c r="K56" s="58" t="s">
        <v>39</v>
      </c>
      <c r="L56" s="58" t="s">
        <v>4</v>
      </c>
      <c r="M56" s="61"/>
      <c r="N56" s="58"/>
      <c r="O56" s="58"/>
      <c r="P56" s="62"/>
      <c r="Q56" s="58"/>
      <c r="R56" s="58"/>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38">
        <f t="shared" si="5"/>
        <v>55482</v>
      </c>
      <c r="BB56" s="63">
        <f t="shared" si="6"/>
        <v>55482</v>
      </c>
      <c r="BC56" s="43" t="str">
        <f t="shared" si="7"/>
        <v>INR  Fifty Five Thousand Four Hundred &amp; Eighty Two  Only</v>
      </c>
      <c r="IA56" s="22">
        <v>1.43</v>
      </c>
      <c r="IB56" s="22" t="s">
        <v>182</v>
      </c>
      <c r="IC56" s="22" t="s">
        <v>166</v>
      </c>
      <c r="ID56" s="22">
        <v>6</v>
      </c>
      <c r="IE56" s="23" t="s">
        <v>94</v>
      </c>
      <c r="IF56" s="23"/>
      <c r="IG56" s="23"/>
      <c r="IH56" s="23"/>
      <c r="II56" s="23"/>
    </row>
    <row r="57" spans="1:243" s="22" customFormat="1" ht="75">
      <c r="A57" s="49">
        <v>1.44</v>
      </c>
      <c r="B57" s="90" t="s">
        <v>146</v>
      </c>
      <c r="C57" s="37" t="s">
        <v>167</v>
      </c>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IA57" s="22">
        <v>1.44</v>
      </c>
      <c r="IB57" s="22" t="s">
        <v>146</v>
      </c>
      <c r="IC57" s="22" t="s">
        <v>167</v>
      </c>
      <c r="IE57" s="23"/>
      <c r="IF57" s="23"/>
      <c r="IG57" s="23"/>
      <c r="IH57" s="23"/>
      <c r="II57" s="23"/>
    </row>
    <row r="58" spans="1:243" s="22" customFormat="1" ht="45">
      <c r="A58" s="49">
        <v>1.45</v>
      </c>
      <c r="B58" s="70" t="s">
        <v>147</v>
      </c>
      <c r="C58" s="37" t="s">
        <v>168</v>
      </c>
      <c r="D58" s="74">
        <v>11</v>
      </c>
      <c r="E58" s="65" t="s">
        <v>94</v>
      </c>
      <c r="F58" s="67">
        <v>828</v>
      </c>
      <c r="G58" s="58"/>
      <c r="H58" s="58"/>
      <c r="I58" s="59" t="s">
        <v>38</v>
      </c>
      <c r="J58" s="60">
        <f t="shared" si="4"/>
        <v>1</v>
      </c>
      <c r="K58" s="58" t="s">
        <v>39</v>
      </c>
      <c r="L58" s="58" t="s">
        <v>4</v>
      </c>
      <c r="M58" s="61"/>
      <c r="N58" s="58"/>
      <c r="O58" s="58"/>
      <c r="P58" s="62"/>
      <c r="Q58" s="58"/>
      <c r="R58" s="58"/>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38">
        <f t="shared" si="5"/>
        <v>9108</v>
      </c>
      <c r="BB58" s="63">
        <f t="shared" si="6"/>
        <v>9108</v>
      </c>
      <c r="BC58" s="43" t="str">
        <f t="shared" si="7"/>
        <v>INR  Nine Thousand One Hundred &amp; Eight  Only</v>
      </c>
      <c r="IA58" s="22">
        <v>1.45</v>
      </c>
      <c r="IB58" s="22" t="s">
        <v>147</v>
      </c>
      <c r="IC58" s="22" t="s">
        <v>168</v>
      </c>
      <c r="ID58" s="22">
        <v>11</v>
      </c>
      <c r="IE58" s="23" t="s">
        <v>94</v>
      </c>
      <c r="IF58" s="23"/>
      <c r="IG58" s="23"/>
      <c r="IH58" s="23"/>
      <c r="II58" s="23"/>
    </row>
    <row r="59" spans="1:243" s="22" customFormat="1" ht="45">
      <c r="A59" s="49">
        <v>1.46</v>
      </c>
      <c r="B59" s="70" t="s">
        <v>148</v>
      </c>
      <c r="C59" s="37" t="s">
        <v>169</v>
      </c>
      <c r="D59" s="74">
        <v>4</v>
      </c>
      <c r="E59" s="65" t="s">
        <v>94</v>
      </c>
      <c r="F59" s="67">
        <v>582</v>
      </c>
      <c r="G59" s="58"/>
      <c r="H59" s="58"/>
      <c r="I59" s="59" t="s">
        <v>38</v>
      </c>
      <c r="J59" s="60">
        <f t="shared" si="4"/>
        <v>1</v>
      </c>
      <c r="K59" s="58" t="s">
        <v>39</v>
      </c>
      <c r="L59" s="58" t="s">
        <v>4</v>
      </c>
      <c r="M59" s="61"/>
      <c r="N59" s="58"/>
      <c r="O59" s="58"/>
      <c r="P59" s="62"/>
      <c r="Q59" s="58"/>
      <c r="R59" s="58"/>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38">
        <f t="shared" si="5"/>
        <v>2328</v>
      </c>
      <c r="BB59" s="63">
        <f t="shared" si="6"/>
        <v>2328</v>
      </c>
      <c r="BC59" s="43" t="str">
        <f t="shared" si="7"/>
        <v>INR  Two Thousand Three Hundred &amp; Twenty Eight  Only</v>
      </c>
      <c r="IA59" s="22">
        <v>1.46</v>
      </c>
      <c r="IB59" s="22" t="s">
        <v>148</v>
      </c>
      <c r="IC59" s="22" t="s">
        <v>169</v>
      </c>
      <c r="ID59" s="22">
        <v>4</v>
      </c>
      <c r="IE59" s="23" t="s">
        <v>94</v>
      </c>
      <c r="IF59" s="23"/>
      <c r="IG59" s="23"/>
      <c r="IH59" s="23"/>
      <c r="II59" s="23"/>
    </row>
    <row r="60" spans="1:243" s="22" customFormat="1" ht="60">
      <c r="A60" s="49">
        <v>1.47</v>
      </c>
      <c r="B60" s="91" t="s">
        <v>149</v>
      </c>
      <c r="C60" s="37" t="s">
        <v>170</v>
      </c>
      <c r="D60" s="89">
        <v>4</v>
      </c>
      <c r="E60" s="82" t="s">
        <v>94</v>
      </c>
      <c r="F60" s="67">
        <v>861</v>
      </c>
      <c r="G60" s="58"/>
      <c r="H60" s="58"/>
      <c r="I60" s="59" t="s">
        <v>38</v>
      </c>
      <c r="J60" s="60">
        <f t="shared" si="4"/>
        <v>1</v>
      </c>
      <c r="K60" s="58" t="s">
        <v>39</v>
      </c>
      <c r="L60" s="58" t="s">
        <v>4</v>
      </c>
      <c r="M60" s="61"/>
      <c r="N60" s="58"/>
      <c r="O60" s="58"/>
      <c r="P60" s="62"/>
      <c r="Q60" s="58"/>
      <c r="R60" s="58"/>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38">
        <f t="shared" si="5"/>
        <v>3444</v>
      </c>
      <c r="BB60" s="63">
        <f t="shared" si="6"/>
        <v>3444</v>
      </c>
      <c r="BC60" s="43" t="str">
        <f t="shared" si="7"/>
        <v>INR  Three Thousand Four Hundred &amp; Forty Four  Only</v>
      </c>
      <c r="IA60" s="22">
        <v>1.47</v>
      </c>
      <c r="IB60" s="22" t="s">
        <v>149</v>
      </c>
      <c r="IC60" s="22" t="s">
        <v>170</v>
      </c>
      <c r="ID60" s="22">
        <v>4</v>
      </c>
      <c r="IE60" s="23" t="s">
        <v>94</v>
      </c>
      <c r="IF60" s="23"/>
      <c r="IG60" s="23"/>
      <c r="IH60" s="23"/>
      <c r="II60" s="23"/>
    </row>
    <row r="61" spans="1:243" s="22" customFormat="1" ht="60">
      <c r="A61" s="49">
        <v>1.48</v>
      </c>
      <c r="B61" s="90" t="s">
        <v>150</v>
      </c>
      <c r="C61" s="37" t="s">
        <v>171</v>
      </c>
      <c r="D61" s="65">
        <f>2+4</f>
        <v>6</v>
      </c>
      <c r="E61" s="65" t="s">
        <v>92</v>
      </c>
      <c r="F61" s="67">
        <v>76.3</v>
      </c>
      <c r="G61" s="58"/>
      <c r="H61" s="58"/>
      <c r="I61" s="59" t="s">
        <v>38</v>
      </c>
      <c r="J61" s="60">
        <f t="shared" si="4"/>
        <v>1</v>
      </c>
      <c r="K61" s="58" t="s">
        <v>39</v>
      </c>
      <c r="L61" s="58" t="s">
        <v>4</v>
      </c>
      <c r="M61" s="61"/>
      <c r="N61" s="58"/>
      <c r="O61" s="58"/>
      <c r="P61" s="62"/>
      <c r="Q61" s="58"/>
      <c r="R61" s="58"/>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38">
        <f t="shared" si="5"/>
        <v>458</v>
      </c>
      <c r="BB61" s="63">
        <f t="shared" si="6"/>
        <v>458</v>
      </c>
      <c r="BC61" s="43" t="str">
        <f t="shared" si="7"/>
        <v>INR  Four Hundred &amp; Fifty Eight  Only</v>
      </c>
      <c r="IA61" s="22">
        <v>1.48</v>
      </c>
      <c r="IB61" s="22" t="s">
        <v>150</v>
      </c>
      <c r="IC61" s="22" t="s">
        <v>171</v>
      </c>
      <c r="ID61" s="22">
        <v>6</v>
      </c>
      <c r="IE61" s="23" t="s">
        <v>92</v>
      </c>
      <c r="IF61" s="23"/>
      <c r="IG61" s="23"/>
      <c r="IH61" s="23"/>
      <c r="II61" s="23"/>
    </row>
    <row r="62" spans="1:243" s="22" customFormat="1" ht="60">
      <c r="A62" s="49">
        <v>1.49</v>
      </c>
      <c r="B62" s="90" t="s">
        <v>151</v>
      </c>
      <c r="C62" s="37" t="s">
        <v>172</v>
      </c>
      <c r="D62" s="69">
        <v>200</v>
      </c>
      <c r="E62" s="65" t="s">
        <v>161</v>
      </c>
      <c r="F62" s="67">
        <v>3</v>
      </c>
      <c r="G62" s="58"/>
      <c r="H62" s="58"/>
      <c r="I62" s="59" t="s">
        <v>38</v>
      </c>
      <c r="J62" s="60">
        <f t="shared" si="4"/>
        <v>1</v>
      </c>
      <c r="K62" s="58" t="s">
        <v>39</v>
      </c>
      <c r="L62" s="58" t="s">
        <v>4</v>
      </c>
      <c r="M62" s="61"/>
      <c r="N62" s="58"/>
      <c r="O62" s="58"/>
      <c r="P62" s="62"/>
      <c r="Q62" s="58"/>
      <c r="R62" s="58"/>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38">
        <f t="shared" si="5"/>
        <v>600</v>
      </c>
      <c r="BB62" s="63">
        <f t="shared" si="6"/>
        <v>600</v>
      </c>
      <c r="BC62" s="43" t="str">
        <f t="shared" si="7"/>
        <v>INR  Six Hundred    Only</v>
      </c>
      <c r="IA62" s="22">
        <v>1.49</v>
      </c>
      <c r="IB62" s="22" t="s">
        <v>183</v>
      </c>
      <c r="IC62" s="22" t="s">
        <v>172</v>
      </c>
      <c r="ID62" s="22">
        <v>200</v>
      </c>
      <c r="IE62" s="23" t="s">
        <v>161</v>
      </c>
      <c r="IF62" s="23"/>
      <c r="IG62" s="23"/>
      <c r="IH62" s="23"/>
      <c r="II62" s="23"/>
    </row>
    <row r="63" spans="1:243" s="22" customFormat="1" ht="90">
      <c r="A63" s="49">
        <v>1.5</v>
      </c>
      <c r="B63" s="91" t="s">
        <v>152</v>
      </c>
      <c r="C63" s="37" t="s">
        <v>173</v>
      </c>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IA63" s="22">
        <v>1.5</v>
      </c>
      <c r="IB63" s="22" t="s">
        <v>152</v>
      </c>
      <c r="IC63" s="22" t="s">
        <v>173</v>
      </c>
      <c r="IE63" s="23"/>
      <c r="IF63" s="23"/>
      <c r="IG63" s="23"/>
      <c r="IH63" s="23"/>
      <c r="II63" s="23"/>
    </row>
    <row r="64" spans="1:243" s="22" customFormat="1" ht="30">
      <c r="A64" s="49">
        <v>1.51</v>
      </c>
      <c r="B64" s="73" t="s">
        <v>153</v>
      </c>
      <c r="C64" s="37" t="s">
        <v>174</v>
      </c>
      <c r="D64" s="82">
        <v>20</v>
      </c>
      <c r="E64" s="82" t="s">
        <v>162</v>
      </c>
      <c r="F64" s="67">
        <v>88</v>
      </c>
      <c r="G64" s="58"/>
      <c r="H64" s="58"/>
      <c r="I64" s="59" t="s">
        <v>38</v>
      </c>
      <c r="J64" s="60">
        <f t="shared" si="4"/>
        <v>1</v>
      </c>
      <c r="K64" s="58" t="s">
        <v>39</v>
      </c>
      <c r="L64" s="58" t="s">
        <v>4</v>
      </c>
      <c r="M64" s="61"/>
      <c r="N64" s="58"/>
      <c r="O64" s="58"/>
      <c r="P64" s="62"/>
      <c r="Q64" s="58"/>
      <c r="R64" s="58"/>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38">
        <f t="shared" si="5"/>
        <v>1760</v>
      </c>
      <c r="BB64" s="63">
        <f t="shared" si="6"/>
        <v>1760</v>
      </c>
      <c r="BC64" s="43" t="str">
        <f t="shared" si="7"/>
        <v>INR  One Thousand Seven Hundred &amp; Sixty  Only</v>
      </c>
      <c r="IA64" s="22">
        <v>1.51</v>
      </c>
      <c r="IB64" s="22" t="s">
        <v>153</v>
      </c>
      <c r="IC64" s="22" t="s">
        <v>174</v>
      </c>
      <c r="ID64" s="22">
        <v>20</v>
      </c>
      <c r="IE64" s="23" t="s">
        <v>162</v>
      </c>
      <c r="IF64" s="23"/>
      <c r="IG64" s="23"/>
      <c r="IH64" s="23"/>
      <c r="II64" s="23"/>
    </row>
    <row r="65" spans="1:243" s="22" customFormat="1" ht="30">
      <c r="A65" s="49">
        <v>1.52</v>
      </c>
      <c r="B65" s="75" t="s">
        <v>154</v>
      </c>
      <c r="C65" s="37" t="s">
        <v>175</v>
      </c>
      <c r="D65" s="82">
        <v>80</v>
      </c>
      <c r="E65" s="82" t="s">
        <v>162</v>
      </c>
      <c r="F65" s="67">
        <v>122</v>
      </c>
      <c r="G65" s="58"/>
      <c r="H65" s="58"/>
      <c r="I65" s="59" t="s">
        <v>38</v>
      </c>
      <c r="J65" s="60">
        <f t="shared" si="4"/>
        <v>1</v>
      </c>
      <c r="K65" s="58" t="s">
        <v>39</v>
      </c>
      <c r="L65" s="58" t="s">
        <v>4</v>
      </c>
      <c r="M65" s="61"/>
      <c r="N65" s="58"/>
      <c r="O65" s="58"/>
      <c r="P65" s="62"/>
      <c r="Q65" s="58"/>
      <c r="R65" s="58"/>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38">
        <f t="shared" si="5"/>
        <v>9760</v>
      </c>
      <c r="BB65" s="63">
        <f t="shared" si="6"/>
        <v>9760</v>
      </c>
      <c r="BC65" s="43" t="str">
        <f t="shared" si="7"/>
        <v>INR  Nine Thousand Seven Hundred &amp; Sixty  Only</v>
      </c>
      <c r="IA65" s="22">
        <v>1.52</v>
      </c>
      <c r="IB65" s="22" t="s">
        <v>154</v>
      </c>
      <c r="IC65" s="22" t="s">
        <v>175</v>
      </c>
      <c r="ID65" s="22">
        <v>80</v>
      </c>
      <c r="IE65" s="23" t="s">
        <v>162</v>
      </c>
      <c r="IF65" s="23"/>
      <c r="IG65" s="23"/>
      <c r="IH65" s="23"/>
      <c r="II65" s="23"/>
    </row>
    <row r="66" spans="1:243" s="22" customFormat="1" ht="75">
      <c r="A66" s="49">
        <v>1.53</v>
      </c>
      <c r="B66" s="68" t="s">
        <v>155</v>
      </c>
      <c r="C66" s="37" t="s">
        <v>176</v>
      </c>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IA66" s="22">
        <v>1.53</v>
      </c>
      <c r="IB66" s="22" t="s">
        <v>155</v>
      </c>
      <c r="IC66" s="22" t="s">
        <v>176</v>
      </c>
      <c r="IE66" s="23"/>
      <c r="IF66" s="23"/>
      <c r="IG66" s="23"/>
      <c r="IH66" s="23"/>
      <c r="II66" s="23"/>
    </row>
    <row r="67" spans="1:243" s="22" customFormat="1" ht="45">
      <c r="A67" s="49">
        <v>1.54</v>
      </c>
      <c r="B67" s="73" t="s">
        <v>156</v>
      </c>
      <c r="C67" s="37" t="s">
        <v>177</v>
      </c>
      <c r="D67" s="82">
        <v>20</v>
      </c>
      <c r="E67" s="82" t="s">
        <v>162</v>
      </c>
      <c r="F67" s="67">
        <v>134.2</v>
      </c>
      <c r="G67" s="58"/>
      <c r="H67" s="58"/>
      <c r="I67" s="59" t="s">
        <v>38</v>
      </c>
      <c r="J67" s="60">
        <f t="shared" si="4"/>
        <v>1</v>
      </c>
      <c r="K67" s="58" t="s">
        <v>39</v>
      </c>
      <c r="L67" s="58" t="s">
        <v>4</v>
      </c>
      <c r="M67" s="61"/>
      <c r="N67" s="58"/>
      <c r="O67" s="58"/>
      <c r="P67" s="62"/>
      <c r="Q67" s="58"/>
      <c r="R67" s="58"/>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38">
        <f t="shared" si="5"/>
        <v>2684</v>
      </c>
      <c r="BB67" s="63">
        <f t="shared" si="6"/>
        <v>2684</v>
      </c>
      <c r="BC67" s="43" t="str">
        <f t="shared" si="7"/>
        <v>INR  Two Thousand Six Hundred &amp; Eighty Four  Only</v>
      </c>
      <c r="IA67" s="22">
        <v>1.54</v>
      </c>
      <c r="IB67" s="22" t="s">
        <v>184</v>
      </c>
      <c r="IC67" s="22" t="s">
        <v>177</v>
      </c>
      <c r="ID67" s="22">
        <v>20</v>
      </c>
      <c r="IE67" s="23" t="s">
        <v>162</v>
      </c>
      <c r="IF67" s="23"/>
      <c r="IG67" s="23"/>
      <c r="IH67" s="23"/>
      <c r="II67" s="23"/>
    </row>
    <row r="68" spans="1:243" s="22" customFormat="1" ht="45">
      <c r="A68" s="49">
        <v>1.55</v>
      </c>
      <c r="B68" s="75" t="s">
        <v>157</v>
      </c>
      <c r="C68" s="37" t="s">
        <v>178</v>
      </c>
      <c r="D68" s="82">
        <v>80</v>
      </c>
      <c r="E68" s="82" t="s">
        <v>162</v>
      </c>
      <c r="F68" s="67">
        <v>198.2</v>
      </c>
      <c r="G68" s="58"/>
      <c r="H68" s="58"/>
      <c r="I68" s="59" t="s">
        <v>38</v>
      </c>
      <c r="J68" s="60">
        <f t="shared" si="4"/>
        <v>1</v>
      </c>
      <c r="K68" s="58" t="s">
        <v>39</v>
      </c>
      <c r="L68" s="58" t="s">
        <v>4</v>
      </c>
      <c r="M68" s="61"/>
      <c r="N68" s="58"/>
      <c r="O68" s="58"/>
      <c r="P68" s="62"/>
      <c r="Q68" s="58"/>
      <c r="R68" s="58"/>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38">
        <f t="shared" si="5"/>
        <v>15856</v>
      </c>
      <c r="BB68" s="63">
        <f t="shared" si="6"/>
        <v>15856</v>
      </c>
      <c r="BC68" s="43" t="str">
        <f t="shared" si="7"/>
        <v>INR  Fifteen Thousand Eight Hundred &amp; Fifty Six  Only</v>
      </c>
      <c r="IA68" s="22">
        <v>1.55</v>
      </c>
      <c r="IB68" s="22" t="s">
        <v>185</v>
      </c>
      <c r="IC68" s="22" t="s">
        <v>178</v>
      </c>
      <c r="ID68" s="22">
        <v>80</v>
      </c>
      <c r="IE68" s="23" t="s">
        <v>162</v>
      </c>
      <c r="IF68" s="23"/>
      <c r="IG68" s="23"/>
      <c r="IH68" s="23"/>
      <c r="II68" s="23"/>
    </row>
    <row r="69" spans="1:243" s="22" customFormat="1" ht="90">
      <c r="A69" s="49">
        <v>1.56</v>
      </c>
      <c r="B69" s="75" t="s">
        <v>158</v>
      </c>
      <c r="C69" s="37" t="s">
        <v>179</v>
      </c>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IA69" s="22">
        <v>1.56</v>
      </c>
      <c r="IB69" s="22" t="s">
        <v>158</v>
      </c>
      <c r="IC69" s="22" t="s">
        <v>179</v>
      </c>
      <c r="IE69" s="23"/>
      <c r="IF69" s="23"/>
      <c r="IG69" s="23"/>
      <c r="IH69" s="23"/>
      <c r="II69" s="23"/>
    </row>
    <row r="70" spans="1:243" s="22" customFormat="1" ht="45">
      <c r="A70" s="49">
        <v>1.57</v>
      </c>
      <c r="B70" s="75" t="s">
        <v>159</v>
      </c>
      <c r="C70" s="37" t="s">
        <v>180</v>
      </c>
      <c r="D70" s="92">
        <v>40</v>
      </c>
      <c r="E70" s="76" t="s">
        <v>163</v>
      </c>
      <c r="F70" s="67">
        <v>124.8</v>
      </c>
      <c r="G70" s="58"/>
      <c r="H70" s="58"/>
      <c r="I70" s="59" t="s">
        <v>38</v>
      </c>
      <c r="J70" s="60">
        <f t="shared" si="4"/>
        <v>1</v>
      </c>
      <c r="K70" s="58" t="s">
        <v>39</v>
      </c>
      <c r="L70" s="58" t="s">
        <v>4</v>
      </c>
      <c r="M70" s="61"/>
      <c r="N70" s="58"/>
      <c r="O70" s="58"/>
      <c r="P70" s="62"/>
      <c r="Q70" s="58"/>
      <c r="R70" s="58"/>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38">
        <f t="shared" si="5"/>
        <v>4992</v>
      </c>
      <c r="BB70" s="63">
        <f t="shared" si="6"/>
        <v>4992</v>
      </c>
      <c r="BC70" s="43" t="str">
        <f t="shared" si="7"/>
        <v>INR  Four Thousand Nine Hundred &amp; Ninety Two  Only</v>
      </c>
      <c r="IA70" s="22">
        <v>1.57</v>
      </c>
      <c r="IB70" s="22" t="s">
        <v>159</v>
      </c>
      <c r="IC70" s="22" t="s">
        <v>180</v>
      </c>
      <c r="ID70" s="22">
        <v>40</v>
      </c>
      <c r="IE70" s="23" t="s">
        <v>163</v>
      </c>
      <c r="IF70" s="23"/>
      <c r="IG70" s="23"/>
      <c r="IH70" s="23"/>
      <c r="II70" s="23"/>
    </row>
    <row r="71" spans="1:243" s="22" customFormat="1" ht="45">
      <c r="A71" s="49">
        <v>1.58</v>
      </c>
      <c r="B71" s="75" t="s">
        <v>160</v>
      </c>
      <c r="C71" s="37" t="s">
        <v>181</v>
      </c>
      <c r="D71" s="93">
        <v>5</v>
      </c>
      <c r="E71" s="94" t="s">
        <v>117</v>
      </c>
      <c r="F71" s="67">
        <f>282/1.1405</f>
        <v>247.26</v>
      </c>
      <c r="G71" s="58"/>
      <c r="H71" s="58"/>
      <c r="I71" s="59" t="s">
        <v>38</v>
      </c>
      <c r="J71" s="60">
        <f t="shared" si="4"/>
        <v>1</v>
      </c>
      <c r="K71" s="58" t="s">
        <v>39</v>
      </c>
      <c r="L71" s="58" t="s">
        <v>4</v>
      </c>
      <c r="M71" s="61"/>
      <c r="N71" s="58"/>
      <c r="O71" s="58"/>
      <c r="P71" s="62"/>
      <c r="Q71" s="58"/>
      <c r="R71" s="58"/>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38">
        <f t="shared" si="5"/>
        <v>1236</v>
      </c>
      <c r="BB71" s="63">
        <f t="shared" si="6"/>
        <v>1236</v>
      </c>
      <c r="BC71" s="43" t="str">
        <f t="shared" si="7"/>
        <v>INR  One Thousand Two Hundred &amp; Thirty Six  Only</v>
      </c>
      <c r="IA71" s="22">
        <v>1.58</v>
      </c>
      <c r="IB71" s="22" t="s">
        <v>160</v>
      </c>
      <c r="IC71" s="22" t="s">
        <v>181</v>
      </c>
      <c r="ID71" s="22">
        <v>5</v>
      </c>
      <c r="IE71" s="23" t="s">
        <v>117</v>
      </c>
      <c r="IF71" s="23"/>
      <c r="IG71" s="23"/>
      <c r="IH71" s="23"/>
      <c r="II71" s="23"/>
    </row>
    <row r="72" spans="1:55" ht="42.75">
      <c r="A72" s="54" t="s">
        <v>46</v>
      </c>
      <c r="B72" s="55"/>
      <c r="C72" s="56"/>
      <c r="D72" s="39"/>
      <c r="E72" s="39"/>
      <c r="F72" s="39"/>
      <c r="G72" s="39"/>
      <c r="H72" s="45"/>
      <c r="I72" s="45"/>
      <c r="J72" s="45"/>
      <c r="K72" s="45"/>
      <c r="L72" s="46"/>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47">
        <f>SUM(BA14:BA71)</f>
        <v>1014824</v>
      </c>
      <c r="BB72" s="48">
        <f>SUM(BB14:BB71)</f>
        <v>1014824</v>
      </c>
      <c r="BC72" s="57" t="str">
        <f>SpellNumber(L72,BB72)</f>
        <v>  Ten Lakh Fourteen Thousand Eight Hundred &amp; Twenty Four  Only</v>
      </c>
    </row>
    <row r="73" spans="1:55" ht="36.75" customHeight="1">
      <c r="A73" s="25" t="s">
        <v>47</v>
      </c>
      <c r="B73" s="26"/>
      <c r="C73" s="27"/>
      <c r="D73" s="28"/>
      <c r="E73" s="40" t="s">
        <v>52</v>
      </c>
      <c r="F73" s="41"/>
      <c r="G73" s="29"/>
      <c r="H73" s="30"/>
      <c r="I73" s="30"/>
      <c r="J73" s="30"/>
      <c r="K73" s="31"/>
      <c r="L73" s="32"/>
      <c r="M73" s="33"/>
      <c r="N73" s="34"/>
      <c r="O73" s="22"/>
      <c r="P73" s="22"/>
      <c r="Q73" s="22"/>
      <c r="R73" s="22"/>
      <c r="S73" s="22"/>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5">
        <f>IF(ISBLANK(F73),0,IF(E73="Excess (+)",ROUND(BA72+(BA72*F73),2),IF(E73="Less (-)",ROUND(BA72+(BA72*F73*(-1)),2),IF(E73="At Par",BA72,0))))</f>
        <v>0</v>
      </c>
      <c r="BB73" s="36">
        <f>ROUND(BA73,0)</f>
        <v>0</v>
      </c>
      <c r="BC73" s="21" t="str">
        <f>SpellNumber($E$2,BB73)</f>
        <v>INR Zero Only</v>
      </c>
    </row>
    <row r="74" spans="1:55" ht="33.75" customHeight="1">
      <c r="A74" s="24" t="s">
        <v>48</v>
      </c>
      <c r="B74" s="24"/>
      <c r="C74" s="105" t="str">
        <f>SpellNumber($E$2,BB73)</f>
        <v>INR Zero Only</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row>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4" ht="15"/>
    <row r="755" ht="15"/>
    <row r="756" ht="15"/>
    <row r="757" ht="15"/>
    <row r="758" ht="15"/>
    <row r="759" ht="15"/>
    <row r="760" ht="15"/>
    <row r="762" ht="15"/>
    <row r="763" ht="15"/>
    <row r="764" ht="15"/>
    <row r="765" ht="15"/>
    <row r="766" ht="15"/>
    <row r="767" ht="15"/>
    <row r="768" ht="15"/>
    <row r="770" ht="15"/>
    <row r="771" ht="15"/>
    <row r="772" ht="15"/>
    <row r="773" ht="15"/>
    <row r="774" ht="15"/>
    <row r="775" ht="15"/>
    <row r="777" ht="15"/>
    <row r="778" ht="15"/>
    <row r="779" ht="15"/>
    <row r="780" ht="15"/>
    <row r="781" ht="15"/>
    <row r="782" ht="15"/>
    <row r="783" ht="15"/>
    <row r="785" ht="15"/>
    <row r="786" ht="15"/>
    <row r="787" ht="15"/>
    <row r="788" ht="15"/>
    <row r="789" ht="15"/>
    <row r="790" ht="15"/>
    <row r="791" ht="15"/>
    <row r="792" ht="15"/>
    <row r="793" ht="15"/>
    <row r="794" ht="15"/>
    <row r="795" ht="15"/>
    <row r="796" ht="15"/>
    <row r="797" ht="15"/>
    <row r="798" ht="15"/>
    <row r="799" ht="15"/>
    <row r="801" ht="15"/>
    <row r="802" ht="15"/>
    <row r="803" ht="15"/>
    <row r="805" ht="15"/>
    <row r="806" ht="15"/>
    <row r="807" ht="15"/>
    <row r="809" ht="15"/>
    <row r="810" ht="15"/>
    <row r="811" ht="15"/>
    <row r="812" ht="15"/>
    <row r="813" ht="15"/>
    <row r="818" ht="15"/>
    <row r="819" ht="15"/>
    <row r="820" ht="15"/>
    <row r="821" ht="15"/>
    <row r="822" ht="15"/>
    <row r="823" ht="15"/>
    <row r="824" ht="15"/>
    <row r="825" ht="15"/>
    <row r="826" ht="15"/>
    <row r="828" ht="15"/>
    <row r="829"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8" ht="15"/>
    <row r="869" ht="15"/>
    <row r="871" ht="15"/>
    <row r="872" ht="15"/>
    <row r="873" ht="15"/>
    <row r="874" ht="15"/>
    <row r="875" ht="15"/>
    <row r="876" ht="15"/>
    <row r="878" ht="15"/>
    <row r="879" ht="15"/>
    <row r="880" ht="15"/>
    <row r="881" ht="15"/>
    <row r="882" ht="15"/>
    <row r="883" ht="15"/>
    <row r="885" ht="15"/>
    <row r="886" ht="15"/>
    <row r="888" ht="15"/>
  </sheetData>
  <sheetProtection password="D850" sheet="1"/>
  <autoFilter ref="A11:BC74"/>
  <mergeCells count="24">
    <mergeCell ref="D57:BC57"/>
    <mergeCell ref="D63:BC63"/>
    <mergeCell ref="D66:BC66"/>
    <mergeCell ref="D69:BC69"/>
    <mergeCell ref="D42:BC42"/>
    <mergeCell ref="D48:BC48"/>
    <mergeCell ref="C74:BC74"/>
    <mergeCell ref="D14:BC14"/>
    <mergeCell ref="D18:BC18"/>
    <mergeCell ref="D23:BC23"/>
    <mergeCell ref="D26:BC26"/>
    <mergeCell ref="D28:BC28"/>
    <mergeCell ref="D29:BC29"/>
    <mergeCell ref="D35:BC35"/>
    <mergeCell ref="D41:BC41"/>
    <mergeCell ref="D53:BC53"/>
    <mergeCell ref="A1:L1"/>
    <mergeCell ref="A4:BC4"/>
    <mergeCell ref="A5:BC5"/>
    <mergeCell ref="A6:BC6"/>
    <mergeCell ref="A7:BC7"/>
    <mergeCell ref="D13:BC13"/>
    <mergeCell ref="B8:BC8"/>
    <mergeCell ref="A9:BC9"/>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3">
      <formula1>IF(E73="Select",-1,IF(E73="At Par",0,0))</formula1>
      <formula2>IF(E73="Select",-1,IF(E73="At Par",0,0.99))</formula2>
    </dataValidation>
    <dataValidation type="list" allowBlank="1" showErrorMessage="1" sqref="E7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3">
      <formula1>0</formula1>
      <formula2>99.9</formula2>
    </dataValidation>
    <dataValidation type="list" allowBlank="1" showErrorMessage="1" sqref="D13:D14 K15:K17 D18 D69 D23 K24:K25 D26 K27 D28:D29 K30:K34 D35 D41:D42 D48 K36:K40 K43:K47 K49:K52 D53 K54:K56 D57 K58:K62 D63 K64:K65 D66 K67:K68 K70:K71 K19:K2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7 G70:H71 G24:H25 G27:H27 G30:H34 G36:H40 G43:H47 G49:H52 G54:H56 G58:H62 G64:H65 G67:H68 G19:H22">
      <formula1>0</formula1>
      <formula2>999999999999999</formula2>
    </dataValidation>
    <dataValidation allowBlank="1" showInputMessage="1" showErrorMessage="1" promptTitle="Addition / Deduction" prompt="Please Choose the correct One" sqref="J15:J17 J70:J71 J24:J25 J27 J30:J34 J36:J40 J43:J47 J49:J52 J54:J56 J58:J62 J64:J65 J67:J68 J19:J22">
      <formula1>0</formula1>
      <formula2>0</formula2>
    </dataValidation>
    <dataValidation type="list" showErrorMessage="1" sqref="I15:I17 I70:I71 I24:I25 I27 I30:I34 I36:I40 I43:I47 I49:I52 I54:I56 I58:I62 I64:I65 I67:I68 I19: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70:O71 N24:O25 N27:O27 N30:O34 N36:O40 N43:O47 N49:O52 N54:O56 N58:O62 N64:O65 N67:O68 N19: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70:R71 R24:R25 R27 R30:R34 R36:R40 R43:R47 R49:R52 R54:R56 R58:R62 R64:R65 R67:R68 R19: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70:Q71 Q24:Q25 Q27 Q30:Q34 Q36:Q40 Q43:Q47 Q49:Q52 Q54:Q56 Q58:Q62 Q64:Q65 Q67:Q68 Q19:Q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70:M71 M24:M25 M27 M30:M34 M36:M40 M43:M47 M49:M52 M54:M56 M58:M62 M64:M65 M67:M68 M19:M22">
      <formula1>0</formula1>
      <formula2>999999999999999</formula2>
    </dataValidation>
    <dataValidation type="decimal" allowBlank="1" showInputMessage="1" showErrorMessage="1" promptTitle="Quantity" prompt="Please enter the Quantity for this item. " errorTitle="Invalid Entry" error="Only Numeric Values are allowed. " sqref="D47 D40 D15:D17 D64:D65 D24:D25 D27 D30:D34 D49:D52 D67:D68 D55:D56 D58:D62 D19:D2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7 F24:F25 F27 F30:F34 F19:F22">
      <formula1>0</formula1>
      <formula2>999999999999999</formula2>
    </dataValidation>
    <dataValidation allowBlank="1" showInputMessage="1" showErrorMessage="1" promptTitle="Item Description" prompt="Please enter Item Description in text" sqref="B51:B52 B55:B56 B63"/>
    <dataValidation allowBlank="1" showInputMessage="1" showErrorMessage="1" promptTitle="Units" prompt="Please enter Units in text" sqref="E40 E47 E49:E52 E67:E68 E55:E56 E58:E62 E64:E65"/>
    <dataValidation type="list" allowBlank="1" showInputMessage="1" showErrorMessage="1" sqref="L61 L62 L63 L64 L65 L66 L67 L68 L69 L13 L14 L15 L16 L17 L18 L19 L20 L21 L22 L23 L24 L25 L26 L27 L28 L29 L30 L31 L32 L33 L34 L35 L36 L37 L38 L39 L40 L41 L42 L43 L44 L45 L46 L47 L48 L49 L50 L51 L52 L53 L54 L55 L56 L57 L58 L59 L60 L71 L70">
      <formula1>"INR"</formula1>
    </dataValidation>
    <dataValidation allowBlank="1" showInputMessage="1" showErrorMessage="1" promptTitle="Itemcode/Make" prompt="Please enter text" sqref="C14:C71">
      <formula1>0</formula1>
      <formula2>0</formula2>
    </dataValidation>
    <dataValidation type="decimal" allowBlank="1" showInputMessage="1" showErrorMessage="1" errorTitle="Invalid Entry" error="Only Numeric Values are allowed. " sqref="A14:A7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107" t="s">
        <v>49</v>
      </c>
      <c r="F6" s="107"/>
      <c r="G6" s="107"/>
      <c r="H6" s="107"/>
      <c r="I6" s="107"/>
      <c r="J6" s="107"/>
      <c r="K6" s="107"/>
    </row>
    <row r="7" spans="5:11" ht="15">
      <c r="E7" s="108"/>
      <c r="F7" s="108"/>
      <c r="G7" s="108"/>
      <c r="H7" s="108"/>
      <c r="I7" s="108"/>
      <c r="J7" s="108"/>
      <c r="K7" s="108"/>
    </row>
    <row r="8" spans="5:11" ht="15">
      <c r="E8" s="108"/>
      <c r="F8" s="108"/>
      <c r="G8" s="108"/>
      <c r="H8" s="108"/>
      <c r="I8" s="108"/>
      <c r="J8" s="108"/>
      <c r="K8" s="108"/>
    </row>
    <row r="9" spans="5:11" ht="15">
      <c r="E9" s="108"/>
      <c r="F9" s="108"/>
      <c r="G9" s="108"/>
      <c r="H9" s="108"/>
      <c r="I9" s="108"/>
      <c r="J9" s="108"/>
      <c r="K9" s="108"/>
    </row>
    <row r="10" spans="5:11" ht="15">
      <c r="E10" s="108"/>
      <c r="F10" s="108"/>
      <c r="G10" s="108"/>
      <c r="H10" s="108"/>
      <c r="I10" s="108"/>
      <c r="J10" s="108"/>
      <c r="K10" s="108"/>
    </row>
    <row r="11" spans="5:11" ht="15">
      <c r="E11" s="108"/>
      <c r="F11" s="108"/>
      <c r="G11" s="108"/>
      <c r="H11" s="108"/>
      <c r="I11" s="108"/>
      <c r="J11" s="108"/>
      <c r="K11" s="108"/>
    </row>
    <row r="12" spans="5:11" ht="15">
      <c r="E12" s="108"/>
      <c r="F12" s="108"/>
      <c r="G12" s="108"/>
      <c r="H12" s="108"/>
      <c r="I12" s="108"/>
      <c r="J12" s="108"/>
      <c r="K12" s="108"/>
    </row>
    <row r="13" spans="5:11" ht="15">
      <c r="E13" s="108"/>
      <c r="F13" s="108"/>
      <c r="G13" s="108"/>
      <c r="H13" s="108"/>
      <c r="I13" s="108"/>
      <c r="J13" s="108"/>
      <c r="K13" s="108"/>
    </row>
    <row r="14" spans="5:11" ht="15">
      <c r="E14" s="108"/>
      <c r="F14" s="108"/>
      <c r="G14" s="108"/>
      <c r="H14" s="108"/>
      <c r="I14" s="108"/>
      <c r="J14" s="108"/>
      <c r="K14" s="10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2023-08-31T10:59:12Z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