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'BoQ1'!$A$11:$BC$64</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'BoQ1'!$A$1:$BC$64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<sst xmlns="http://schemas.openxmlformats.org/spreadsheetml/2006/main" count="489" uniqueCount="166">
  <si>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</si>
  <si>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</si>
  <si>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</si>
  <si>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</si>
  <si>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</si>
  <si>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</si>
  <si>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</si>
  <si>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</si>
  <si>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</si>
  <si>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</si>
  <si>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</si>
  <si>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</si>
  <si>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</si>
  <si>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</si>
  <si>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</si>
  <si>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</si>
  <si>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</si>
  <si>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</si>
  <si>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</si>
  <si>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</si>
  <si>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</si>
  <si>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</si>
  <si>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</si>
  <si>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</si>
  <si>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</si>
  <si>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</si>
  <si>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</si>
  <si>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</si>
  <si>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</si>
  <si>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</si>
  <si>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</si>
  <si>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</si>
  <si>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</si>
  <si>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</si>
  <si>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</si>
  <si>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</si>
  <si>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</si>
  <si>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</si>
  <si>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</si>
  <si>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</si>
  <si>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</si>
  <si>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</si>
  <si>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</si>
  <si>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</si>
  <si>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</si>
  <si>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</si>
  <si>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</si>
  <si>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</si>
  <si>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</si>
  <si>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</si>
  <si>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</si>
  <si>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</si>
  <si>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</si>
  <si>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</si>
  <si>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</si>
  <si>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</si>
  <si>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</si>
  <si>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</si>
  <si>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</si>
  <si>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</si>
  <si>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</si>
  <si>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</si>
  <si>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</si>
  <si>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</si>
  <si>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</si>
  <si>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</si>
  <si>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</si>
  <si>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</si>
  <si>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</si>
  <si>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</si>
  <si>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</si>
  <si>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</si>
  <si>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</si>
  <si>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item no.19</t>
  </si>
  <si>
    <t>Each</t>
  </si>
  <si>
    <t>Mtr.</t>
  </si>
  <si>
    <t>Nos.</t>
  </si>
  <si>
    <t>Component</t>
  </si>
  <si>
    <t>Supply, fixing, testing and commissioning LED Sports / flood /bracket type  light fitting with accessories complete as required. Make_Cromption or Approved equivalent make.</t>
  </si>
  <si>
    <r>
      <t xml:space="preserve"> LED Flood light 50 watt 240/440 volts, 50Hz, protection_IP 65 , lumens&gt;100 Lm/watt, P.F.&gt;.95 , THD&lt;10% with efficient thermal management. </t>
    </r>
    <r>
      <rPr>
        <sz val="8"/>
        <color indexed="8"/>
        <rFont val="Arial"/>
        <family val="2"/>
      </rPr>
      <t>(Make_Crompton_</t>
    </r>
    <r>
      <rPr>
        <sz val="8"/>
        <color indexed="10"/>
        <rFont val="Arial"/>
        <family val="2"/>
      </rPr>
      <t xml:space="preserve">CFS-504-50-57-60D-SL-GL-NSG </t>
    </r>
    <r>
      <rPr>
        <sz val="8"/>
        <color indexed="8"/>
        <rFont val="Arial"/>
        <family val="2"/>
      </rPr>
      <t xml:space="preserve"> or equivalent approved make)</t>
    </r>
  </si>
  <si>
    <r>
      <t xml:space="preserve"> LED Flood light 150 watt 240/440 volts, 50Hz, protection_IP 66 , lumens&gt;100 Lm/watt, P.F.&gt;.95 , THD&lt;10% with efficient thermal management. </t>
    </r>
    <r>
      <rPr>
        <sz val="8"/>
        <color indexed="8"/>
        <rFont val="Arial"/>
        <family val="2"/>
      </rPr>
      <t>(Make_Crompton_</t>
    </r>
    <r>
      <rPr>
        <sz val="8"/>
        <color indexed="10"/>
        <rFont val="Arial"/>
        <family val="2"/>
      </rPr>
      <t xml:space="preserve">CFS-501-150-57-60D-SL-GL-NSG </t>
    </r>
    <r>
      <rPr>
        <sz val="8"/>
        <color indexed="8"/>
        <rFont val="Arial"/>
        <family val="2"/>
      </rPr>
      <t xml:space="preserve"> or  equivalent approved make)</t>
    </r>
  </si>
  <si>
    <r>
      <t xml:space="preserve"> LED Flood light 250 watt 240/440 volts, 50Hz, protection_IP 66 , lumens&gt;100 Lm/watt, P.F.&gt;.95 , THD&lt;10% with efficient thermal management. </t>
    </r>
    <r>
      <rPr>
        <sz val="8"/>
        <color indexed="8"/>
        <rFont val="Arial"/>
        <family val="2"/>
      </rPr>
      <t>(Make_Crompton model_</t>
    </r>
    <r>
      <rPr>
        <sz val="8"/>
        <color indexed="10"/>
        <rFont val="Arial"/>
        <family val="2"/>
      </rPr>
      <t>CFS-506-250-57-60D-SL-GL-NSG</t>
    </r>
    <r>
      <rPr>
        <sz val="8"/>
        <color indexed="8"/>
        <rFont val="Arial"/>
        <family val="2"/>
      </rPr>
      <t xml:space="preserve"> or equivalent approved make)</t>
    </r>
  </si>
  <si>
    <t xml:space="preserve"> Supplying and fixing 5 A to 32 A rating, 240/415 V, 10 kA, "C" curve, miniature circuit breaker suitable for inductive load of following poles in the existing MCB DB complete with connections, testing and commissioning etc. as required.</t>
  </si>
  <si>
    <t>Single pole</t>
  </si>
  <si>
    <t>Single pole and neutral</t>
  </si>
  <si>
    <t xml:space="preserve">Supplying and making end termination with brass compression gland and aluminium lugs for following size of PVC insulated and PVC sheathed / XLPE aluminium conductor cable of 1.1 KV grade as required.
</t>
  </si>
  <si>
    <t>2 X 6 sq. mm (19mm)</t>
  </si>
  <si>
    <t>Supply and drawing PVC insulated copper conductor 3 x1.5 sqmm round cable (Flexible) for connection of  lights/ equipments / fan/AC &amp; other work as reqd.</t>
  </si>
  <si>
    <t>Supply, fixing, connecting and commissioning  cable end control box (looping type) with MS sheet of 16 SWG of size 200 mm X 200 mm X 125 mm having 1 No. SP MCB 6 Amp to 32 Amp, 230 volts and 2 Nos. Brass neutral link 12.5 mm square rod 6 way approx. 60 mm long and fixed on 6 mm thick bakelite sheet. Box shall have almirah type hinge and panel key type lock front door duly painted with earthing stud etc. complete as required.</t>
  </si>
  <si>
    <t>Digging cable trench, lifting bricks &amp; cable for locating fault. refilling the trench, ramming &amp; making good the same as reqd.</t>
  </si>
  <si>
    <t>up to 35 sqmm cable</t>
  </si>
  <si>
    <t>Supply &amp; Laying of HDPE pipe of following size inner dia, 2mm thick on surface I/c cartage, loading &amp; unloading etc. as reqd. (ISI mark)</t>
  </si>
  <si>
    <t>25 mm (6Kg / cm²)</t>
  </si>
  <si>
    <t>32 mm (6Kg / cm²)</t>
  </si>
  <si>
    <t>Providing and fixing MS sheet box of required shape and size includeng hinged door with locking arrangement duly painted complete as required.</t>
  </si>
  <si>
    <t xml:space="preserve">Providing brick work (in width 225 mm or more) with F.P.S. bricks of class designation 7.5 in cement mortar 1:4 (1 cement : 4 coarse sand) at all levels. 
</t>
  </si>
  <si>
    <t xml:space="preserve">Providing 15mm thick cement plaster of mix 1:4 (1 cement : 4 fine sand) at all levels. </t>
  </si>
  <si>
    <t>nos.</t>
  </si>
  <si>
    <t>Kgs.</t>
  </si>
  <si>
    <t>Cum.</t>
  </si>
  <si>
    <t>Supply,Installation,Testing and commissioning LED light fittings integrated connection,nut bolts, washer and screw etc. after removing old complete as requiired.</t>
  </si>
  <si>
    <r>
      <t>LED Ceiling/down Light 12 watt  (surface type). &gt;100 lm/watt {Make_Philiphs</t>
    </r>
    <r>
      <rPr>
        <sz val="9"/>
        <rFont val="Arial"/>
        <family val="2"/>
      </rPr>
      <t xml:space="preserve"> (Full glow_CDL)</t>
    </r>
    <r>
      <rPr>
        <sz val="11"/>
        <rFont val="Arial"/>
        <family val="2"/>
      </rPr>
      <t xml:space="preserve"> or as approved Make list)}</t>
    </r>
  </si>
  <si>
    <t>Supplying &amp; drawing following sizes of FRLS PVC insulated copper conductor, single core cable in  the existing surface / recessed steel / PVC conduit as reqd.</t>
  </si>
  <si>
    <t>1 x 1.5 Sq.mm..</t>
  </si>
  <si>
    <t>3 x 1.5 Sq.mm..</t>
  </si>
  <si>
    <t>Supply, fixing,  following modular type switch / socket on existing modular plate &amp; switch box including connectins but excluding modular plate etc. as reqd.</t>
  </si>
  <si>
    <t>5/6 Amp switch</t>
  </si>
  <si>
    <t>2 way 5/6 amps switch</t>
  </si>
  <si>
    <t>3 Pin 5/6 Amp. socket outlet</t>
  </si>
  <si>
    <t>Fan regulator socket type rotary step</t>
  </si>
  <si>
    <t>Blanking plate</t>
  </si>
  <si>
    <t>S/F following modular base &amp; cover plate on existing modular metal boxes etc. as reqd.</t>
  </si>
  <si>
    <t xml:space="preserve">1 or 2 module </t>
  </si>
  <si>
    <t>3 module</t>
  </si>
  <si>
    <t>4 module</t>
  </si>
  <si>
    <t xml:space="preserve">6 module </t>
  </si>
  <si>
    <t xml:space="preserve">8 module </t>
  </si>
  <si>
    <t>12 module</t>
  </si>
  <si>
    <t>Supplying and fixing 3 pin, 5 amp. Ceiling rose on the existing junction box/ wooden block including connection etc. as reqd.</t>
  </si>
  <si>
    <t>Supply / fixing , testing &amp; commissioning of 12W  LED. Slimmest recess com surface mounted round LED panel al. die cast body with premium diffuser to ensure glare free as required complete  LED makeHavells or its equivalent make etc as reqd.  including dismentling of old and braekdown light fittings etc complete as required.</t>
  </si>
  <si>
    <t>Supplying, fixing, connecting, commissioning and testing of the following luminaries light fixtures complete with all accessories and with lamp as required complete.</t>
  </si>
  <si>
    <t>LED tube light fitting (1 X 18 / 20 Watt. LED)  surface mounting luminares wipro meke .or its equivalent make etc as reqd</t>
  </si>
  <si>
    <t>Dismantling and refixing of switch / socket /regulator I/c cleaning, connecting, commissioning etc as reqd.</t>
  </si>
  <si>
    <t>Providing and fixing following sizes of PVC casing and capping on surface as reqd.</t>
  </si>
  <si>
    <t>20 x 12 mm</t>
  </si>
  <si>
    <t>25 x 16 mm</t>
  </si>
  <si>
    <t>S &amp; F 3 mm thick phenolic laminated sheet on existing board with brass screw &amp; cup washer etc as reqd.</t>
  </si>
  <si>
    <t>Supplying and fixing following size surface mounting plastic box  as required.make havells OR equivalent approved make.</t>
  </si>
  <si>
    <t>1/2 module</t>
  </si>
  <si>
    <t>Sq.cm.</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</si>
  <si>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</si>
  <si>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</si>
  <si>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</si>
  <si>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</si>
  <si>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</si>
  <si>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</si>
  <si>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</si>
  <si>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</si>
  <si>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</si>
  <si>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</si>
  <si>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</si>
  <si>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</si>
  <si>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</si>
  <si>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</si>
  <si>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</si>
  <si>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</si>
  <si>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</si>
  <si>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</si>
  <si>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</si>
  <si>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</si>
  <si>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</si>
  <si>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</si>
  <si>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</si>
  <si>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</si>
  <si>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</si>
  <si>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</si>
  <si>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</si>
  <si>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</si>
  <si>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</si>
  <si>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 xml:space="preserve"> LED Flood light 50 watt 240/440 volts, 50Hz, protection_IP 65 , lumens&gt;100 Lm/watt, P.F.&gt;.95 , THD&lt;10% with efficient thermal management. (Make_Crompton_CFS-504-50-57-60D-SL-GL-NSG  or equivalent approved make)</t>
  </si>
  <si>
    <t xml:space="preserve"> LED Flood light 150 watt 240/440 volts, 50Hz, protection_IP 66 , lumens&gt;100 Lm/watt, P.F.&gt;.95 , THD&lt;10% with efficient thermal management. (Make_Crompton_CFS-501-150-57-60D-SL-GL-NSG  or  equivalent approved make)</t>
  </si>
  <si>
    <t xml:space="preserve"> LED Flood light 250 watt 240/440 volts, 50Hz, protection_IP 66 , lumens&gt;100 Lm/watt, P.F.&gt;.95 , THD&lt;10% with efficient thermal management. (Make_Crompton model_CFS-506-250-57-60D-SL-GL-NSG or equivalent approved make)</t>
  </si>
  <si>
    <t>LED Ceiling/down Light 12 watt  (surface type). &gt;100 lm/watt {Make_Philiphs (Full glow_CDL) or as approved Make list)}</t>
  </si>
  <si>
    <t>NIT No:   Electrical/10/03/2023-1</t>
  </si>
  <si>
    <t>Tender Inviting Authority: Dean of Infrastructure and Planning, IIT Kanpur</t>
  </si>
  <si>
    <t>Name of Work: Replacement of defective lights for various Residential and Hostel area in IITK</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</si>
</sst>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7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8"/>
      <color indexed="8"/>
      <name val="Arial"/>
      <family val="2"/>
    </font>
    <font>
      <sz val="8"/>
      <color indexed="10"/>
      <name val="Arial"/>
      <family val="2"/>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0"/>
      <color indexed="8"/>
      <name val="Arial"/>
      <family val="2"/>
    </font>
    <font>
      <sz val="11"/>
      <color indexed="8"/>
      <name val="Arial"/>
      <family val="2"/>
    </font>
    <font>
      <sz val="11"/>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0"/>
      <color theme="1"/>
      <name val="Arial"/>
      <family val="2"/>
    </font>
    <font>
      <sz val="11"/>
      <color theme="1"/>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color indexed="8"/>
      </right>
      <top style="thin">
        <color indexed="8"/>
      </top>
      <bottom>
        <color indexed="63"/>
      </bottom>
    </border>
    <border>
      <left style="thin"/>
      <right style="thin"/>
      <top style="thin"/>
      <bottom>
        <color indexed="63"/>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style="hair"/>
      <right style="hair"/>
      <top style="hair"/>
      <bottom style="hair"/>
    </border>
    <border>
      <left style="hair"/>
      <right style="hair"/>
      <top style="hair"/>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2"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92">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12" fillId="0" borderId="11" xfId="66" applyNumberFormat="1" applyFont="1" applyFill="1" applyBorder="1" applyAlignment="1" applyProtection="1">
      <alignment vertical="center" wrapText="1"/>
      <protection locked="0"/>
    </xf>
    <xf numFmtId="2" fontId="19" fillId="0" borderId="13" xfId="59" applyNumberFormat="1" applyFont="1" applyFill="1" applyBorder="1" applyAlignment="1">
      <alignment vertical="top"/>
      <protection/>
    </xf>
    <xf numFmtId="0" fontId="66" fillId="0" borderId="14"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4" xfId="59" applyNumberFormat="1" applyFont="1" applyFill="1" applyBorder="1" applyAlignment="1">
      <alignment horizontal="right" vertical="top"/>
      <protection/>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4" xfId="59" applyNumberFormat="1" applyFont="1" applyFill="1" applyBorder="1" applyAlignment="1">
      <alignment vertical="top" wrapText="1"/>
      <protection/>
    </xf>
    <xf numFmtId="0" fontId="7" fillId="0" borderId="16"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7" xfId="58" applyNumberFormat="1" applyFont="1" applyFill="1" applyBorder="1" applyAlignment="1">
      <alignment horizontal="right" vertical="top"/>
      <protection/>
    </xf>
    <xf numFmtId="2" fontId="14" fillId="0" borderId="18" xfId="59" applyNumberFormat="1" applyFont="1" applyFill="1" applyBorder="1" applyAlignment="1">
      <alignment vertical="top"/>
      <protection/>
    </xf>
    <xf numFmtId="0" fontId="4" fillId="0" borderId="14" xfId="0" applyFont="1" applyFill="1" applyBorder="1" applyAlignment="1">
      <alignment horizontal="center" vertical="top"/>
    </xf>
    <xf numFmtId="0" fontId="4" fillId="0" borderId="14" xfId="0" applyFont="1" applyFill="1" applyBorder="1" applyAlignment="1">
      <alignment vertical="top"/>
    </xf>
    <xf numFmtId="49" fontId="4" fillId="0" borderId="14" xfId="0" applyNumberFormat="1" applyFont="1" applyFill="1" applyBorder="1" applyAlignment="1">
      <alignment horizontal="center" vertical="top"/>
    </xf>
    <xf numFmtId="2" fontId="4" fillId="0" borderId="14" xfId="0" applyNumberFormat="1" applyFont="1" applyFill="1" applyBorder="1" applyAlignment="1">
      <alignment horizontal="center" vertical="top"/>
    </xf>
    <xf numFmtId="0" fontId="7" fillId="0" borderId="0" xfId="56" applyNumberFormat="1" applyFont="1" applyFill="1" applyBorder="1" applyAlignment="1">
      <alignment horizontal="center" vertical="top" wrapText="1"/>
      <protection/>
    </xf>
    <xf numFmtId="0" fontId="7" fillId="0" borderId="14" xfId="56" applyNumberFormat="1" applyFont="1" applyFill="1" applyBorder="1" applyAlignment="1">
      <alignment horizontal="center" vertical="top" wrapText="1"/>
      <protection/>
    </xf>
    <xf numFmtId="49" fontId="4" fillId="0" borderId="14" xfId="0" applyNumberFormat="1" applyFont="1" applyFill="1" applyBorder="1" applyAlignment="1">
      <alignment horizontal="center" vertical="top"/>
    </xf>
    <xf numFmtId="0" fontId="23" fillId="0" borderId="14" xfId="56" applyNumberFormat="1" applyFont="1" applyFill="1" applyBorder="1" applyAlignment="1">
      <alignment horizontal="center" vertical="top" wrapText="1"/>
      <protection/>
    </xf>
    <xf numFmtId="0" fontId="67" fillId="0" borderId="19" xfId="0" applyFont="1" applyFill="1" applyBorder="1" applyAlignment="1">
      <alignment horizontal="justify" vertical="top" wrapText="1"/>
    </xf>
    <xf numFmtId="0" fontId="1" fillId="0" borderId="19" xfId="0" applyFont="1" applyFill="1" applyBorder="1" applyAlignment="1">
      <alignment horizontal="justify" vertical="top" wrapText="1"/>
    </xf>
    <xf numFmtId="0" fontId="1" fillId="0" borderId="19" xfId="0" applyFont="1" applyFill="1" applyBorder="1" applyAlignment="1">
      <alignment horizontal="justify" vertical="top"/>
    </xf>
    <xf numFmtId="0" fontId="68" fillId="0" borderId="19" xfId="0" applyFont="1" applyFill="1" applyBorder="1" applyAlignment="1">
      <alignment horizontal="justify" vertical="top" wrapText="1"/>
    </xf>
    <xf numFmtId="0" fontId="68" fillId="0" borderId="19" xfId="0" applyFont="1" applyFill="1" applyBorder="1" applyAlignment="1">
      <alignment horizontal="justify" vertical="top"/>
    </xf>
    <xf numFmtId="0" fontId="68" fillId="0" borderId="20" xfId="0" applyFont="1" applyFill="1" applyBorder="1" applyAlignment="1">
      <alignment horizontal="justify" vertical="top"/>
    </xf>
    <xf numFmtId="0" fontId="68" fillId="0" borderId="20" xfId="0" applyFont="1" applyFill="1" applyBorder="1" applyAlignment="1">
      <alignment horizontal="justify" vertical="top" wrapText="1"/>
    </xf>
    <xf numFmtId="0" fontId="4" fillId="0" borderId="14" xfId="55" applyFont="1" applyFill="1" applyBorder="1" applyAlignment="1">
      <alignment horizontal="justify" vertical="top" wrapText="1"/>
      <protection/>
    </xf>
    <xf numFmtId="0" fontId="47" fillId="0" borderId="14" xfId="0" applyFont="1" applyFill="1" applyBorder="1" applyAlignment="1">
      <alignment horizontal="justify" vertical="top" wrapText="1"/>
    </xf>
    <xf numFmtId="0" fontId="0" fillId="0" borderId="14" xfId="0" applyFill="1" applyBorder="1" applyAlignment="1">
      <alignment horizontal="justify" vertical="top"/>
    </xf>
    <xf numFmtId="0" fontId="0" fillId="0" borderId="14" xfId="0" applyFill="1" applyBorder="1" applyAlignment="1">
      <alignment horizontal="justify" vertical="top" wrapText="1"/>
    </xf>
    <xf numFmtId="0" fontId="0" fillId="0" borderId="14" xfId="0" applyFill="1" applyBorder="1" applyAlignment="1">
      <alignment horizontal="justify" vertical="center" wrapText="1"/>
    </xf>
    <xf numFmtId="0" fontId="47" fillId="0" borderId="14" xfId="0" applyFont="1" applyFill="1" applyBorder="1" applyAlignment="1">
      <alignment vertical="top" wrapText="1"/>
    </xf>
    <xf numFmtId="0" fontId="4" fillId="0" borderId="0" xfId="56" applyNumberFormat="1" applyFont="1" applyFill="1" applyAlignment="1">
      <alignment vertical="top" wrapText="1"/>
      <protection/>
    </xf>
    <xf numFmtId="0" fontId="7" fillId="0" borderId="13" xfId="59" applyFont="1" applyBorder="1" applyAlignment="1">
      <alignment horizontal="left" vertical="top"/>
      <protection/>
    </xf>
    <xf numFmtId="0" fontId="7" fillId="0" borderId="10" xfId="59" applyFont="1" applyBorder="1" applyAlignment="1">
      <alignment horizontal="left" vertical="top"/>
      <protection/>
    </xf>
    <xf numFmtId="0" fontId="4" fillId="0" borderId="12" xfId="59" applyFont="1" applyBorder="1" applyAlignment="1">
      <alignment vertical="top"/>
      <protection/>
    </xf>
    <xf numFmtId="0" fontId="4" fillId="0" borderId="0" xfId="59" applyFont="1" applyAlignment="1">
      <alignment vertical="top"/>
      <protection/>
    </xf>
    <xf numFmtId="0" fontId="14" fillId="0" borderId="21" xfId="59" applyFont="1" applyBorder="1" applyAlignment="1">
      <alignment vertical="top"/>
      <protection/>
    </xf>
    <xf numFmtId="0" fontId="4" fillId="0" borderId="21" xfId="59" applyFont="1" applyBorder="1" applyAlignment="1">
      <alignment vertical="top"/>
      <protection/>
    </xf>
    <xf numFmtId="0" fontId="4" fillId="0" borderId="0" xfId="56" applyFont="1" applyAlignment="1">
      <alignment vertical="top"/>
      <protection/>
    </xf>
    <xf numFmtId="2" fontId="14" fillId="0" borderId="22" xfId="59" applyNumberFormat="1" applyFont="1" applyBorder="1" applyAlignment="1">
      <alignment vertical="top"/>
      <protection/>
    </xf>
    <xf numFmtId="0" fontId="4" fillId="0" borderId="14" xfId="59" applyFont="1" applyBorder="1" applyAlignment="1">
      <alignment vertical="top" wrapText="1"/>
      <protection/>
    </xf>
    <xf numFmtId="0" fontId="7" fillId="0" borderId="23" xfId="59" applyFont="1" applyBorder="1" applyAlignment="1">
      <alignment horizontal="left" vertical="top"/>
      <protection/>
    </xf>
    <xf numFmtId="0" fontId="15" fillId="0" borderId="12" xfId="56" applyFont="1" applyBorder="1" applyAlignment="1">
      <alignment vertical="top"/>
      <protection/>
    </xf>
    <xf numFmtId="0" fontId="17" fillId="33" borderId="11" xfId="59" applyFont="1" applyFill="1" applyBorder="1" applyAlignment="1" applyProtection="1">
      <alignment vertical="center" wrapText="1"/>
      <protection locked="0"/>
    </xf>
    <xf numFmtId="0" fontId="15" fillId="0" borderId="11" xfId="59" applyFont="1" applyBorder="1" applyAlignment="1">
      <alignment vertical="top"/>
      <protection/>
    </xf>
    <xf numFmtId="0" fontId="4" fillId="0" borderId="11" xfId="56" applyFont="1" applyBorder="1" applyAlignment="1">
      <alignment vertical="top"/>
      <protection/>
    </xf>
    <xf numFmtId="0" fontId="12" fillId="0" borderId="11" xfId="59" applyFont="1" applyBorder="1" applyAlignment="1" applyProtection="1">
      <alignment vertical="center" wrapText="1"/>
      <protection locked="0"/>
    </xf>
    <xf numFmtId="0" fontId="16" fillId="0" borderId="11" xfId="59" applyFont="1" applyBorder="1" applyAlignment="1">
      <alignment vertical="center" wrapText="1"/>
      <protection/>
    </xf>
    <xf numFmtId="2" fontId="14" fillId="0" borderId="15" xfId="59" applyNumberFormat="1" applyFont="1" applyBorder="1" applyAlignment="1">
      <alignment horizontal="right" vertical="top"/>
      <protection/>
    </xf>
    <xf numFmtId="0" fontId="4" fillId="0" borderId="13" xfId="59" applyFont="1" applyBorder="1" applyAlignment="1">
      <alignment vertical="top" wrapText="1"/>
      <protection/>
    </xf>
    <xf numFmtId="0" fontId="16" fillId="0" borderId="11" xfId="59" applyFont="1" applyFill="1" applyBorder="1" applyAlignment="1" applyProtection="1">
      <alignment vertical="center" wrapText="1"/>
      <protection locked="0"/>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1"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14" fillId="0" borderId="13" xfId="59" applyFont="1" applyBorder="1" applyAlignment="1">
      <alignment horizontal="center" vertical="top" wrapText="1"/>
      <protection/>
    </xf>
    <xf numFmtId="0" fontId="11" fillId="0" borderId="13" xfId="56" applyNumberFormat="1" applyFont="1" applyFill="1" applyBorder="1" applyAlignment="1">
      <alignment horizontal="center" vertical="center" wrapText="1"/>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64"/>
  <sheetViews>
    <sheetView showGridLines="0" zoomScale="75" zoomScaleNormal="75" zoomScalePageLayoutView="0" workbookViewId="0" topLeftCell="A1">
      <selection activeCell="BQ8" sqref="BQ8"/>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9.140625" style="1" hidden="1" customWidth="1"/>
    <col min="14" max="14" width="9.140625" style="2" hidden="1" customWidth="1"/>
    <col min="15" max="52" width="9.140625" style="1" hidden="1" customWidth="1"/>
    <col min="53" max="53" width="25.8515625" style="1" customWidth="1"/>
    <col min="54" max="54" width="26.7109375" style="1" hidden="1" customWidth="1"/>
    <col min="55" max="55" width="37.140625" style="1" customWidth="1"/>
    <col min="56" max="56" width="14.140625" style="1" customWidth="1"/>
    <col min="57" max="238" width="9.140625" style="1" customWidth="1"/>
    <col min="239" max="243" width="9.140625" style="3" customWidth="1"/>
    <col min="244" max="16384" width="9.140625" style="1" customWidth="1"/>
  </cols>
  <sheetData>
    <row r="1" spans="1:243" s="4" customFormat="1" ht="27" customHeight="1">
      <c r="A1" s="84" t="str">
        <f>B2&amp;" BoQ"</f>
        <v>Percentage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85" t="s">
        <v>164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8.25" customHeight="1">
      <c r="A5" s="85" t="s">
        <v>165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75" customHeight="1">
      <c r="A6" s="85" t="s">
        <v>163</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7</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58.5" customHeight="1">
      <c r="A8" s="11" t="s">
        <v>50</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9" t="s">
        <v>8</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61</v>
      </c>
      <c r="BB11" s="20" t="s">
        <v>32</v>
      </c>
      <c r="BC11" s="20" t="s">
        <v>33</v>
      </c>
      <c r="IE11" s="18"/>
      <c r="IF11" s="18"/>
      <c r="IG11" s="18"/>
      <c r="IH11" s="18"/>
      <c r="II11" s="18"/>
    </row>
    <row r="12" spans="1:243" s="17" customFormat="1" ht="15">
      <c r="A12" s="16">
        <v>1</v>
      </c>
      <c r="B12" s="16">
        <v>2</v>
      </c>
      <c r="C12" s="34">
        <v>3</v>
      </c>
      <c r="D12" s="36">
        <v>4</v>
      </c>
      <c r="E12" s="36">
        <v>5</v>
      </c>
      <c r="F12" s="36">
        <v>6</v>
      </c>
      <c r="G12" s="36">
        <v>7</v>
      </c>
      <c r="H12" s="36">
        <v>8</v>
      </c>
      <c r="I12" s="36">
        <v>9</v>
      </c>
      <c r="J12" s="36">
        <v>10</v>
      </c>
      <c r="K12" s="36">
        <v>11</v>
      </c>
      <c r="L12" s="36">
        <v>12</v>
      </c>
      <c r="M12" s="36">
        <v>13</v>
      </c>
      <c r="N12" s="36">
        <v>14</v>
      </c>
      <c r="O12" s="36">
        <v>15</v>
      </c>
      <c r="P12" s="36">
        <v>16</v>
      </c>
      <c r="Q12" s="36">
        <v>17</v>
      </c>
      <c r="R12" s="36">
        <v>18</v>
      </c>
      <c r="S12" s="36">
        <v>19</v>
      </c>
      <c r="T12" s="36">
        <v>20</v>
      </c>
      <c r="U12" s="36">
        <v>21</v>
      </c>
      <c r="V12" s="36">
        <v>22</v>
      </c>
      <c r="W12" s="36">
        <v>23</v>
      </c>
      <c r="X12" s="36">
        <v>24</v>
      </c>
      <c r="Y12" s="36">
        <v>25</v>
      </c>
      <c r="Z12" s="36">
        <v>26</v>
      </c>
      <c r="AA12" s="36">
        <v>27</v>
      </c>
      <c r="AB12" s="36">
        <v>28</v>
      </c>
      <c r="AC12" s="36">
        <v>29</v>
      </c>
      <c r="AD12" s="36">
        <v>30</v>
      </c>
      <c r="AE12" s="36">
        <v>31</v>
      </c>
      <c r="AF12" s="36">
        <v>32</v>
      </c>
      <c r="AG12" s="36">
        <v>33</v>
      </c>
      <c r="AH12" s="36">
        <v>34</v>
      </c>
      <c r="AI12" s="36">
        <v>35</v>
      </c>
      <c r="AJ12" s="36">
        <v>36</v>
      </c>
      <c r="AK12" s="36">
        <v>37</v>
      </c>
      <c r="AL12" s="36">
        <v>38</v>
      </c>
      <c r="AM12" s="36">
        <v>39</v>
      </c>
      <c r="AN12" s="36">
        <v>40</v>
      </c>
      <c r="AO12" s="36">
        <v>41</v>
      </c>
      <c r="AP12" s="36">
        <v>42</v>
      </c>
      <c r="AQ12" s="36">
        <v>43</v>
      </c>
      <c r="AR12" s="36">
        <v>44</v>
      </c>
      <c r="AS12" s="36">
        <v>45</v>
      </c>
      <c r="AT12" s="36">
        <v>46</v>
      </c>
      <c r="AU12" s="36">
        <v>47</v>
      </c>
      <c r="AV12" s="36">
        <v>48</v>
      </c>
      <c r="AW12" s="36">
        <v>49</v>
      </c>
      <c r="AX12" s="36">
        <v>50</v>
      </c>
      <c r="AY12" s="36">
        <v>51</v>
      </c>
      <c r="AZ12" s="36">
        <v>52</v>
      </c>
      <c r="BA12" s="45">
        <v>7</v>
      </c>
      <c r="BB12" s="45">
        <v>54</v>
      </c>
      <c r="BC12" s="45">
        <v>8</v>
      </c>
      <c r="IE12" s="18"/>
      <c r="IF12" s="18"/>
      <c r="IG12" s="18"/>
      <c r="IH12" s="18"/>
      <c r="II12" s="18"/>
    </row>
    <row r="13" spans="1:243" s="17" customFormat="1" ht="18">
      <c r="A13" s="45">
        <v>1</v>
      </c>
      <c r="B13" s="47" t="s">
        <v>77</v>
      </c>
      <c r="C13" s="44"/>
      <c r="D13" s="81"/>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3"/>
      <c r="IA13" s="17">
        <v>1</v>
      </c>
      <c r="IB13" s="17" t="s">
        <v>77</v>
      </c>
      <c r="IE13" s="18"/>
      <c r="IF13" s="18"/>
      <c r="IG13" s="18"/>
      <c r="IH13" s="18"/>
      <c r="II13" s="18"/>
    </row>
    <row r="14" spans="1:243" s="21" customFormat="1" ht="63.75">
      <c r="A14" s="40">
        <v>1.01</v>
      </c>
      <c r="B14" s="48" t="s">
        <v>78</v>
      </c>
      <c r="C14" s="26" t="s">
        <v>54</v>
      </c>
      <c r="D14" s="81"/>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3"/>
      <c r="IA14" s="21">
        <v>1.01</v>
      </c>
      <c r="IB14" s="21" t="s">
        <v>78</v>
      </c>
      <c r="IC14" s="21" t="s">
        <v>54</v>
      </c>
      <c r="IE14" s="22"/>
      <c r="IF14" s="22" t="s">
        <v>34</v>
      </c>
      <c r="IG14" s="22" t="s">
        <v>35</v>
      </c>
      <c r="IH14" s="22">
        <v>10</v>
      </c>
      <c r="II14" s="22" t="s">
        <v>36</v>
      </c>
    </row>
    <row r="15" spans="1:243" s="21" customFormat="1" ht="76.5">
      <c r="A15" s="40">
        <v>1.02</v>
      </c>
      <c r="B15" s="48" t="s">
        <v>79</v>
      </c>
      <c r="C15" s="26" t="s">
        <v>55</v>
      </c>
      <c r="D15" s="41">
        <v>1</v>
      </c>
      <c r="E15" s="46" t="s">
        <v>76</v>
      </c>
      <c r="F15" s="43">
        <v>4492.26</v>
      </c>
      <c r="G15" s="27"/>
      <c r="H15" s="23"/>
      <c r="I15" s="32" t="s">
        <v>38</v>
      </c>
      <c r="J15" s="33">
        <f>IF(I15="Less(-)",-1,1)</f>
        <v>1</v>
      </c>
      <c r="K15" s="23" t="s">
        <v>39</v>
      </c>
      <c r="L15" s="23" t="s">
        <v>4</v>
      </c>
      <c r="M15" s="28"/>
      <c r="N15" s="23"/>
      <c r="O15" s="23"/>
      <c r="P15" s="31"/>
      <c r="Q15" s="23"/>
      <c r="R15" s="23"/>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7"/>
      <c r="BA15" s="29">
        <f>ROUND(total_amount_ba($B$2,$D$2,D15,F15,J15,K15,M15),0)</f>
        <v>4492</v>
      </c>
      <c r="BB15" s="38">
        <f>BA15+SUM(N15:AZ15)</f>
        <v>4492</v>
      </c>
      <c r="BC15" s="35" t="str">
        <f>SpellNumber(L15,BB15)</f>
        <v>INR  Four Thousand Four Hundred &amp; Ninety Two  Only</v>
      </c>
      <c r="IA15" s="21">
        <v>1.02</v>
      </c>
      <c r="IB15" s="21" t="s">
        <v>159</v>
      </c>
      <c r="IC15" s="21" t="s">
        <v>55</v>
      </c>
      <c r="ID15" s="21">
        <v>1</v>
      </c>
      <c r="IE15" s="22" t="s">
        <v>76</v>
      </c>
      <c r="IF15" s="22" t="s">
        <v>40</v>
      </c>
      <c r="IG15" s="22" t="s">
        <v>35</v>
      </c>
      <c r="IH15" s="22">
        <v>123.223</v>
      </c>
      <c r="II15" s="22" t="s">
        <v>37</v>
      </c>
    </row>
    <row r="16" spans="1:243" s="21" customFormat="1" ht="89.25">
      <c r="A16" s="40">
        <v>1.03</v>
      </c>
      <c r="B16" s="48" t="s">
        <v>80</v>
      </c>
      <c r="C16" s="26" t="s">
        <v>56</v>
      </c>
      <c r="D16" s="41">
        <v>5</v>
      </c>
      <c r="E16" s="46" t="s">
        <v>76</v>
      </c>
      <c r="F16" s="43">
        <v>13486.22</v>
      </c>
      <c r="G16" s="27"/>
      <c r="H16" s="23"/>
      <c r="I16" s="32" t="s">
        <v>38</v>
      </c>
      <c r="J16" s="33">
        <f>IF(I16="Less(-)",-1,1)</f>
        <v>1</v>
      </c>
      <c r="K16" s="23" t="s">
        <v>39</v>
      </c>
      <c r="L16" s="23" t="s">
        <v>4</v>
      </c>
      <c r="M16" s="28"/>
      <c r="N16" s="23"/>
      <c r="O16" s="23"/>
      <c r="P16" s="31"/>
      <c r="Q16" s="23"/>
      <c r="R16" s="23"/>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7"/>
      <c r="BA16" s="29">
        <f>ROUND(total_amount_ba($B$2,$D$2,D16,F16,J16,K16,M16),0)</f>
        <v>67431</v>
      </c>
      <c r="BB16" s="38">
        <f>BA16+SUM(N16:AZ16)</f>
        <v>67431</v>
      </c>
      <c r="BC16" s="35" t="str">
        <f>SpellNumber(L16,BB16)</f>
        <v>INR  Sixty Seven Thousand Four Hundred &amp; Thirty One  Only</v>
      </c>
      <c r="IA16" s="21">
        <v>1.03</v>
      </c>
      <c r="IB16" s="21" t="s">
        <v>160</v>
      </c>
      <c r="IC16" s="21" t="s">
        <v>56</v>
      </c>
      <c r="ID16" s="21">
        <v>5</v>
      </c>
      <c r="IE16" s="22" t="s">
        <v>76</v>
      </c>
      <c r="IF16" s="22" t="s">
        <v>41</v>
      </c>
      <c r="IG16" s="22" t="s">
        <v>42</v>
      </c>
      <c r="IH16" s="22">
        <v>213</v>
      </c>
      <c r="II16" s="22" t="s">
        <v>37</v>
      </c>
    </row>
    <row r="17" spans="1:243" s="21" customFormat="1" ht="89.25">
      <c r="A17" s="40">
        <v>1.04</v>
      </c>
      <c r="B17" s="48" t="s">
        <v>81</v>
      </c>
      <c r="C17" s="26" t="s">
        <v>62</v>
      </c>
      <c r="D17" s="41">
        <v>12</v>
      </c>
      <c r="E17" s="46" t="s">
        <v>76</v>
      </c>
      <c r="F17" s="43">
        <v>25050.22</v>
      </c>
      <c r="G17" s="27"/>
      <c r="H17" s="23"/>
      <c r="I17" s="32" t="s">
        <v>38</v>
      </c>
      <c r="J17" s="33">
        <f>IF(I17="Less(-)",-1,1)</f>
        <v>1</v>
      </c>
      <c r="K17" s="23" t="s">
        <v>39</v>
      </c>
      <c r="L17" s="23" t="s">
        <v>4</v>
      </c>
      <c r="M17" s="28"/>
      <c r="N17" s="23"/>
      <c r="O17" s="23"/>
      <c r="P17" s="31"/>
      <c r="Q17" s="23"/>
      <c r="R17" s="23"/>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7"/>
      <c r="BA17" s="29">
        <f>ROUND(total_amount_ba($B$2,$D$2,D17,F17,J17,K17,M17),0)</f>
        <v>300603</v>
      </c>
      <c r="BB17" s="38">
        <f>BA17+SUM(N17:AZ17)</f>
        <v>300603</v>
      </c>
      <c r="BC17" s="35" t="str">
        <f>SpellNumber(L17,BB17)</f>
        <v>INR  Three Lakh Six Hundred &amp; Three  Only</v>
      </c>
      <c r="IA17" s="21">
        <v>1.04</v>
      </c>
      <c r="IB17" s="21" t="s">
        <v>161</v>
      </c>
      <c r="IC17" s="21" t="s">
        <v>62</v>
      </c>
      <c r="ID17" s="21">
        <v>12</v>
      </c>
      <c r="IE17" s="22" t="s">
        <v>76</v>
      </c>
      <c r="IF17" s="22"/>
      <c r="IG17" s="22"/>
      <c r="IH17" s="22"/>
      <c r="II17" s="22"/>
    </row>
    <row r="18" spans="1:243" s="21" customFormat="1" ht="76.5">
      <c r="A18" s="40">
        <v>1.05</v>
      </c>
      <c r="B18" s="49" t="s">
        <v>82</v>
      </c>
      <c r="C18" s="26" t="s">
        <v>57</v>
      </c>
      <c r="D18" s="81"/>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3"/>
      <c r="IA18" s="21">
        <v>1.05</v>
      </c>
      <c r="IB18" s="21" t="s">
        <v>82</v>
      </c>
      <c r="IC18" s="21" t="s">
        <v>57</v>
      </c>
      <c r="IE18" s="22"/>
      <c r="IF18" s="22"/>
      <c r="IG18" s="22"/>
      <c r="IH18" s="22"/>
      <c r="II18" s="22"/>
    </row>
    <row r="19" spans="1:243" s="21" customFormat="1" ht="15.75">
      <c r="A19" s="40">
        <v>1.06</v>
      </c>
      <c r="B19" s="49" t="s">
        <v>83</v>
      </c>
      <c r="C19" s="26" t="s">
        <v>63</v>
      </c>
      <c r="D19" s="41">
        <v>2</v>
      </c>
      <c r="E19" s="46" t="s">
        <v>76</v>
      </c>
      <c r="F19" s="43">
        <v>264.87</v>
      </c>
      <c r="G19" s="27"/>
      <c r="H19" s="23"/>
      <c r="I19" s="32" t="s">
        <v>38</v>
      </c>
      <c r="J19" s="33">
        <f>IF(I19="Less(-)",-1,1)</f>
        <v>1</v>
      </c>
      <c r="K19" s="23" t="s">
        <v>39</v>
      </c>
      <c r="L19" s="23" t="s">
        <v>4</v>
      </c>
      <c r="M19" s="28"/>
      <c r="N19" s="23"/>
      <c r="O19" s="23"/>
      <c r="P19" s="31"/>
      <c r="Q19" s="23"/>
      <c r="R19" s="23"/>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7"/>
      <c r="BA19" s="29">
        <f>ROUND(total_amount_ba($B$2,$D$2,D19,F19,J19,K19,M19),0)</f>
        <v>530</v>
      </c>
      <c r="BB19" s="38">
        <f>BA19+SUM(N19:AZ19)</f>
        <v>530</v>
      </c>
      <c r="BC19" s="35" t="str">
        <f>SpellNumber(L19,BB19)</f>
        <v>INR  Five Hundred &amp; Thirty  Only</v>
      </c>
      <c r="IA19" s="21">
        <v>1.06</v>
      </c>
      <c r="IB19" s="21" t="s">
        <v>83</v>
      </c>
      <c r="IC19" s="21" t="s">
        <v>63</v>
      </c>
      <c r="ID19" s="21">
        <v>2</v>
      </c>
      <c r="IE19" s="22" t="s">
        <v>76</v>
      </c>
      <c r="IF19" s="22"/>
      <c r="IG19" s="22"/>
      <c r="IH19" s="22"/>
      <c r="II19" s="22"/>
    </row>
    <row r="20" spans="1:243" s="21" customFormat="1" ht="15.75">
      <c r="A20" s="40">
        <v>1.07</v>
      </c>
      <c r="B20" s="50" t="s">
        <v>84</v>
      </c>
      <c r="C20" s="26" t="s">
        <v>64</v>
      </c>
      <c r="D20" s="41">
        <v>1</v>
      </c>
      <c r="E20" s="46" t="s">
        <v>76</v>
      </c>
      <c r="F20" s="43">
        <v>619.75</v>
      </c>
      <c r="G20" s="27"/>
      <c r="H20" s="23"/>
      <c r="I20" s="32" t="s">
        <v>38</v>
      </c>
      <c r="J20" s="33">
        <f>IF(I20="Less(-)",-1,1)</f>
        <v>1</v>
      </c>
      <c r="K20" s="23" t="s">
        <v>39</v>
      </c>
      <c r="L20" s="23" t="s">
        <v>4</v>
      </c>
      <c r="M20" s="28"/>
      <c r="N20" s="23"/>
      <c r="O20" s="23"/>
      <c r="P20" s="31"/>
      <c r="Q20" s="23"/>
      <c r="R20" s="23"/>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7"/>
      <c r="BA20" s="29">
        <f>ROUND(total_amount_ba($B$2,$D$2,D20,F20,J20,K20,M20),0)</f>
        <v>620</v>
      </c>
      <c r="BB20" s="38">
        <f>BA20+SUM(N20:AZ20)</f>
        <v>620</v>
      </c>
      <c r="BC20" s="35" t="str">
        <f>SpellNumber(L20,BB20)</f>
        <v>INR  Six Hundred &amp; Twenty  Only</v>
      </c>
      <c r="IA20" s="21">
        <v>1.07</v>
      </c>
      <c r="IB20" s="21" t="s">
        <v>84</v>
      </c>
      <c r="IC20" s="21" t="s">
        <v>64</v>
      </c>
      <c r="ID20" s="21">
        <v>1</v>
      </c>
      <c r="IE20" s="22" t="s">
        <v>76</v>
      </c>
      <c r="IF20" s="22"/>
      <c r="IG20" s="22"/>
      <c r="IH20" s="22"/>
      <c r="II20" s="22"/>
    </row>
    <row r="21" spans="1:243" s="21" customFormat="1" ht="78.75" customHeight="1">
      <c r="A21" s="40">
        <v>1.08</v>
      </c>
      <c r="B21" s="49" t="s">
        <v>85</v>
      </c>
      <c r="C21" s="26" t="s">
        <v>58</v>
      </c>
      <c r="D21" s="81"/>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3"/>
      <c r="IA21" s="21">
        <v>1.08</v>
      </c>
      <c r="IB21" s="61" t="s">
        <v>85</v>
      </c>
      <c r="IC21" s="21" t="s">
        <v>58</v>
      </c>
      <c r="IE21" s="22"/>
      <c r="IF21" s="22" t="s">
        <v>34</v>
      </c>
      <c r="IG21" s="22" t="s">
        <v>43</v>
      </c>
      <c r="IH21" s="22">
        <v>10</v>
      </c>
      <c r="II21" s="22" t="s">
        <v>37</v>
      </c>
    </row>
    <row r="22" spans="1:243" s="21" customFormat="1" ht="28.5">
      <c r="A22" s="40">
        <v>1.09</v>
      </c>
      <c r="B22" s="49" t="s">
        <v>86</v>
      </c>
      <c r="C22" s="26" t="s">
        <v>65</v>
      </c>
      <c r="D22" s="41">
        <v>6</v>
      </c>
      <c r="E22" s="46" t="s">
        <v>74</v>
      </c>
      <c r="F22" s="43">
        <v>248.31</v>
      </c>
      <c r="G22" s="27"/>
      <c r="H22" s="23"/>
      <c r="I22" s="32" t="s">
        <v>38</v>
      </c>
      <c r="J22" s="33">
        <f>IF(I22="Less(-)",-1,1)</f>
        <v>1</v>
      </c>
      <c r="K22" s="23" t="s">
        <v>39</v>
      </c>
      <c r="L22" s="23" t="s">
        <v>4</v>
      </c>
      <c r="M22" s="28"/>
      <c r="N22" s="23"/>
      <c r="O22" s="23"/>
      <c r="P22" s="31"/>
      <c r="Q22" s="23"/>
      <c r="R22" s="23"/>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7"/>
      <c r="BA22" s="29">
        <f>ROUND(total_amount_ba($B$2,$D$2,D22,F22,J22,K22,M22),0)</f>
        <v>1490</v>
      </c>
      <c r="BB22" s="38">
        <f>BA22+SUM(N22:AZ22)</f>
        <v>1490</v>
      </c>
      <c r="BC22" s="35" t="str">
        <f>SpellNumber(L22,BB22)</f>
        <v>INR  One Thousand Four Hundred &amp; Ninety  Only</v>
      </c>
      <c r="IA22" s="21">
        <v>1.09</v>
      </c>
      <c r="IB22" s="21" t="s">
        <v>86</v>
      </c>
      <c r="IC22" s="21" t="s">
        <v>65</v>
      </c>
      <c r="ID22" s="21">
        <v>6</v>
      </c>
      <c r="IE22" s="22" t="s">
        <v>74</v>
      </c>
      <c r="IF22" s="22"/>
      <c r="IG22" s="22"/>
      <c r="IH22" s="22"/>
      <c r="II22" s="22"/>
    </row>
    <row r="23" spans="1:243" s="21" customFormat="1" ht="63.75">
      <c r="A23" s="40">
        <v>1.1</v>
      </c>
      <c r="B23" s="49" t="s">
        <v>87</v>
      </c>
      <c r="C23" s="26" t="s">
        <v>59</v>
      </c>
      <c r="D23" s="41">
        <v>50</v>
      </c>
      <c r="E23" s="46" t="s">
        <v>75</v>
      </c>
      <c r="F23" s="43">
        <v>112.1</v>
      </c>
      <c r="G23" s="27"/>
      <c r="H23" s="23"/>
      <c r="I23" s="32" t="s">
        <v>38</v>
      </c>
      <c r="J23" s="33">
        <f>IF(I23="Less(-)",-1,1)</f>
        <v>1</v>
      </c>
      <c r="K23" s="23" t="s">
        <v>39</v>
      </c>
      <c r="L23" s="23" t="s">
        <v>4</v>
      </c>
      <c r="M23" s="28"/>
      <c r="N23" s="23"/>
      <c r="O23" s="23"/>
      <c r="P23" s="31"/>
      <c r="Q23" s="23"/>
      <c r="R23" s="23"/>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7"/>
      <c r="BA23" s="29">
        <f>ROUND(total_amount_ba($B$2,$D$2,D23,F23,J23,K23,M23),0)</f>
        <v>5605</v>
      </c>
      <c r="BB23" s="38">
        <f>BA23+SUM(N23:AZ23)</f>
        <v>5605</v>
      </c>
      <c r="BC23" s="35" t="str">
        <f>SpellNumber(L23,BB23)</f>
        <v>INR  Five Thousand Six Hundred &amp; Five  Only</v>
      </c>
      <c r="IA23" s="21">
        <v>1.1</v>
      </c>
      <c r="IB23" s="21" t="s">
        <v>87</v>
      </c>
      <c r="IC23" s="21" t="s">
        <v>59</v>
      </c>
      <c r="ID23" s="21">
        <v>50</v>
      </c>
      <c r="IE23" s="22" t="s">
        <v>75</v>
      </c>
      <c r="IF23" s="22" t="s">
        <v>40</v>
      </c>
      <c r="IG23" s="22" t="s">
        <v>35</v>
      </c>
      <c r="IH23" s="22">
        <v>123.223</v>
      </c>
      <c r="II23" s="22" t="s">
        <v>37</v>
      </c>
    </row>
    <row r="24" spans="1:243" s="21" customFormat="1" ht="153">
      <c r="A24" s="40">
        <v>1.11</v>
      </c>
      <c r="B24" s="49" t="s">
        <v>88</v>
      </c>
      <c r="C24" s="26" t="s">
        <v>66</v>
      </c>
      <c r="D24" s="41">
        <v>1</v>
      </c>
      <c r="E24" s="46" t="s">
        <v>97</v>
      </c>
      <c r="F24" s="43">
        <v>1502.14</v>
      </c>
      <c r="G24" s="27"/>
      <c r="H24" s="23"/>
      <c r="I24" s="32" t="s">
        <v>38</v>
      </c>
      <c r="J24" s="33">
        <f>IF(I24="Less(-)",-1,1)</f>
        <v>1</v>
      </c>
      <c r="K24" s="23" t="s">
        <v>39</v>
      </c>
      <c r="L24" s="23" t="s">
        <v>4</v>
      </c>
      <c r="M24" s="28"/>
      <c r="N24" s="23"/>
      <c r="O24" s="23"/>
      <c r="P24" s="31"/>
      <c r="Q24" s="23"/>
      <c r="R24" s="23"/>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7"/>
      <c r="BA24" s="29">
        <f>ROUND(total_amount_ba($B$2,$D$2,D24,F24,J24,K24,M24),0)</f>
        <v>1502</v>
      </c>
      <c r="BB24" s="38">
        <f>BA24+SUM(N24:AZ24)</f>
        <v>1502</v>
      </c>
      <c r="BC24" s="35" t="str">
        <f>SpellNumber(L24,BB24)</f>
        <v>INR  One Thousand Five Hundred &amp; Two  Only</v>
      </c>
      <c r="IA24" s="21">
        <v>1.11</v>
      </c>
      <c r="IB24" s="21" t="s">
        <v>88</v>
      </c>
      <c r="IC24" s="21" t="s">
        <v>66</v>
      </c>
      <c r="ID24" s="21">
        <v>1</v>
      </c>
      <c r="IE24" s="22" t="s">
        <v>97</v>
      </c>
      <c r="IF24" s="22" t="s">
        <v>44</v>
      </c>
      <c r="IG24" s="22" t="s">
        <v>45</v>
      </c>
      <c r="IH24" s="22">
        <v>10</v>
      </c>
      <c r="II24" s="22" t="s">
        <v>37</v>
      </c>
    </row>
    <row r="25" spans="1:243" s="21" customFormat="1" ht="57">
      <c r="A25" s="40">
        <v>1.12</v>
      </c>
      <c r="B25" s="51" t="s">
        <v>89</v>
      </c>
      <c r="C25" s="26" t="s">
        <v>67</v>
      </c>
      <c r="D25" s="81"/>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3"/>
      <c r="IA25" s="21">
        <v>1.12</v>
      </c>
      <c r="IB25" s="21" t="s">
        <v>89</v>
      </c>
      <c r="IC25" s="21" t="s">
        <v>67</v>
      </c>
      <c r="IE25" s="22"/>
      <c r="IF25" s="22"/>
      <c r="IG25" s="22"/>
      <c r="IH25" s="22"/>
      <c r="II25" s="22"/>
    </row>
    <row r="26" spans="1:243" s="21" customFormat="1" ht="33.75" customHeight="1">
      <c r="A26" s="40">
        <v>1.13</v>
      </c>
      <c r="B26" s="52" t="s">
        <v>90</v>
      </c>
      <c r="C26" s="26" t="s">
        <v>68</v>
      </c>
      <c r="D26" s="41">
        <v>15</v>
      </c>
      <c r="E26" s="46" t="s">
        <v>75</v>
      </c>
      <c r="F26" s="43">
        <v>169.92</v>
      </c>
      <c r="G26" s="27"/>
      <c r="H26" s="23"/>
      <c r="I26" s="32" t="s">
        <v>38</v>
      </c>
      <c r="J26" s="33">
        <f>IF(I26="Less(-)",-1,1)</f>
        <v>1</v>
      </c>
      <c r="K26" s="23" t="s">
        <v>39</v>
      </c>
      <c r="L26" s="23" t="s">
        <v>4</v>
      </c>
      <c r="M26" s="28"/>
      <c r="N26" s="23"/>
      <c r="O26" s="23"/>
      <c r="P26" s="31"/>
      <c r="Q26" s="23"/>
      <c r="R26" s="23"/>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7"/>
      <c r="BA26" s="29">
        <f>ROUND(total_amount_ba($B$2,$D$2,D26,F26,J26,K26,M26),0)</f>
        <v>2549</v>
      </c>
      <c r="BB26" s="38">
        <f>BA26+SUM(N26:AZ26)</f>
        <v>2549</v>
      </c>
      <c r="BC26" s="35" t="str">
        <f>SpellNumber(L26,BB26)</f>
        <v>INR  Two Thousand Five Hundred &amp; Forty Nine  Only</v>
      </c>
      <c r="IA26" s="21">
        <v>1.13</v>
      </c>
      <c r="IB26" s="21" t="s">
        <v>90</v>
      </c>
      <c r="IC26" s="21" t="s">
        <v>68</v>
      </c>
      <c r="ID26" s="21">
        <v>15</v>
      </c>
      <c r="IE26" s="22" t="s">
        <v>75</v>
      </c>
      <c r="IF26" s="22" t="s">
        <v>41</v>
      </c>
      <c r="IG26" s="22" t="s">
        <v>42</v>
      </c>
      <c r="IH26" s="22">
        <v>213</v>
      </c>
      <c r="II26" s="22" t="s">
        <v>37</v>
      </c>
    </row>
    <row r="27" spans="1:243" s="21" customFormat="1" ht="57">
      <c r="A27" s="40">
        <v>1.14</v>
      </c>
      <c r="B27" s="51" t="s">
        <v>91</v>
      </c>
      <c r="C27" s="26" t="s">
        <v>69</v>
      </c>
      <c r="D27" s="81"/>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3"/>
      <c r="IA27" s="21">
        <v>1.14</v>
      </c>
      <c r="IB27" s="21" t="s">
        <v>91</v>
      </c>
      <c r="IC27" s="21" t="s">
        <v>69</v>
      </c>
      <c r="IE27" s="22"/>
      <c r="IF27" s="22"/>
      <c r="IG27" s="22"/>
      <c r="IH27" s="22"/>
      <c r="II27" s="22"/>
    </row>
    <row r="28" spans="1:243" s="21" customFormat="1" ht="28.5">
      <c r="A28" s="40">
        <v>1.15</v>
      </c>
      <c r="B28" s="53" t="s">
        <v>92</v>
      </c>
      <c r="C28" s="26" t="s">
        <v>70</v>
      </c>
      <c r="D28" s="41">
        <v>3</v>
      </c>
      <c r="E28" s="46" t="s">
        <v>75</v>
      </c>
      <c r="F28" s="43">
        <v>74.34</v>
      </c>
      <c r="G28" s="27"/>
      <c r="H28" s="23"/>
      <c r="I28" s="32" t="s">
        <v>38</v>
      </c>
      <c r="J28" s="33">
        <f>IF(I28="Less(-)",-1,1)</f>
        <v>1</v>
      </c>
      <c r="K28" s="23" t="s">
        <v>39</v>
      </c>
      <c r="L28" s="23" t="s">
        <v>4</v>
      </c>
      <c r="M28" s="28"/>
      <c r="N28" s="23"/>
      <c r="O28" s="23"/>
      <c r="P28" s="31"/>
      <c r="Q28" s="23"/>
      <c r="R28" s="23"/>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7"/>
      <c r="BA28" s="29">
        <f>ROUND(total_amount_ba($B$2,$D$2,D28,F28,J28,K28,M28),0)</f>
        <v>223</v>
      </c>
      <c r="BB28" s="38">
        <f>BA28+SUM(N28:AZ28)</f>
        <v>223</v>
      </c>
      <c r="BC28" s="35" t="str">
        <f>SpellNumber(L28,BB28)</f>
        <v>INR  Two Hundred &amp; Twenty Three  Only</v>
      </c>
      <c r="IA28" s="21">
        <v>1.15</v>
      </c>
      <c r="IB28" s="21" t="s">
        <v>92</v>
      </c>
      <c r="IC28" s="21" t="s">
        <v>70</v>
      </c>
      <c r="ID28" s="21">
        <v>3</v>
      </c>
      <c r="IE28" s="22" t="s">
        <v>75</v>
      </c>
      <c r="IF28" s="22"/>
      <c r="IG28" s="22"/>
      <c r="IH28" s="22"/>
      <c r="II28" s="22"/>
    </row>
    <row r="29" spans="1:243" s="21" customFormat="1" ht="28.5">
      <c r="A29" s="40">
        <v>1.16</v>
      </c>
      <c r="B29" s="53" t="s">
        <v>93</v>
      </c>
      <c r="C29" s="26" t="s">
        <v>71</v>
      </c>
      <c r="D29" s="41">
        <v>3</v>
      </c>
      <c r="E29" s="46" t="s">
        <v>75</v>
      </c>
      <c r="F29" s="43">
        <v>82.6</v>
      </c>
      <c r="G29" s="27"/>
      <c r="H29" s="23"/>
      <c r="I29" s="32" t="s">
        <v>38</v>
      </c>
      <c r="J29" s="33">
        <f>IF(I29="Less(-)",-1,1)</f>
        <v>1</v>
      </c>
      <c r="K29" s="23" t="s">
        <v>39</v>
      </c>
      <c r="L29" s="23" t="s">
        <v>4</v>
      </c>
      <c r="M29" s="28"/>
      <c r="N29" s="23"/>
      <c r="O29" s="23"/>
      <c r="P29" s="31"/>
      <c r="Q29" s="23"/>
      <c r="R29" s="23"/>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7"/>
      <c r="BA29" s="29">
        <f>ROUND(total_amount_ba($B$2,$D$2,D29,F29,J29,K29,M29),0)</f>
        <v>248</v>
      </c>
      <c r="BB29" s="38">
        <f>BA29+SUM(N29:AZ29)</f>
        <v>248</v>
      </c>
      <c r="BC29" s="35" t="str">
        <f>SpellNumber(L29,BB29)</f>
        <v>INR  Two Hundred &amp; Forty Eight  Only</v>
      </c>
      <c r="IA29" s="21">
        <v>1.16</v>
      </c>
      <c r="IB29" s="21" t="s">
        <v>93</v>
      </c>
      <c r="IC29" s="21" t="s">
        <v>71</v>
      </c>
      <c r="ID29" s="21">
        <v>3</v>
      </c>
      <c r="IE29" s="22" t="s">
        <v>75</v>
      </c>
      <c r="IF29" s="22"/>
      <c r="IG29" s="22"/>
      <c r="IH29" s="22"/>
      <c r="II29" s="22"/>
    </row>
    <row r="30" spans="1:243" s="21" customFormat="1" ht="71.25">
      <c r="A30" s="40">
        <v>1.17</v>
      </c>
      <c r="B30" s="54" t="s">
        <v>94</v>
      </c>
      <c r="C30" s="26" t="s">
        <v>72</v>
      </c>
      <c r="D30" s="41">
        <v>10</v>
      </c>
      <c r="E30" s="46" t="s">
        <v>98</v>
      </c>
      <c r="F30" s="43">
        <v>223.02</v>
      </c>
      <c r="G30" s="27"/>
      <c r="H30" s="23"/>
      <c r="I30" s="32" t="s">
        <v>38</v>
      </c>
      <c r="J30" s="33">
        <f>IF(I30="Less(-)",-1,1)</f>
        <v>1</v>
      </c>
      <c r="K30" s="23" t="s">
        <v>39</v>
      </c>
      <c r="L30" s="23" t="s">
        <v>4</v>
      </c>
      <c r="M30" s="28"/>
      <c r="N30" s="23"/>
      <c r="O30" s="23"/>
      <c r="P30" s="31"/>
      <c r="Q30" s="23"/>
      <c r="R30" s="23"/>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7"/>
      <c r="BA30" s="29">
        <f>ROUND(total_amount_ba($B$2,$D$2,D30,F30,J30,K30,M30),0)</f>
        <v>2230</v>
      </c>
      <c r="BB30" s="38">
        <f>BA30+SUM(N30:AZ30)</f>
        <v>2230</v>
      </c>
      <c r="BC30" s="35" t="str">
        <f>SpellNumber(L30,BB30)</f>
        <v>INR  Two Thousand Two Hundred &amp; Thirty  Only</v>
      </c>
      <c r="IA30" s="21">
        <v>1.17</v>
      </c>
      <c r="IB30" s="21" t="s">
        <v>94</v>
      </c>
      <c r="IC30" s="21" t="s">
        <v>72</v>
      </c>
      <c r="ID30" s="21">
        <v>10</v>
      </c>
      <c r="IE30" s="22" t="s">
        <v>98</v>
      </c>
      <c r="IF30" s="22"/>
      <c r="IG30" s="22"/>
      <c r="IH30" s="22"/>
      <c r="II30" s="22"/>
    </row>
    <row r="31" spans="1:243" s="21" customFormat="1" ht="63.75" customHeight="1">
      <c r="A31" s="40">
        <v>1.18</v>
      </c>
      <c r="B31" s="51" t="s">
        <v>95</v>
      </c>
      <c r="C31" s="26" t="s">
        <v>60</v>
      </c>
      <c r="D31" s="41">
        <v>0.25</v>
      </c>
      <c r="E31" s="46" t="s">
        <v>99</v>
      </c>
      <c r="F31" s="43">
        <v>6582.34</v>
      </c>
      <c r="G31" s="27"/>
      <c r="H31" s="23"/>
      <c r="I31" s="32" t="s">
        <v>38</v>
      </c>
      <c r="J31" s="33">
        <f>IF(I31="Less(-)",-1,1)</f>
        <v>1</v>
      </c>
      <c r="K31" s="23" t="s">
        <v>39</v>
      </c>
      <c r="L31" s="23" t="s">
        <v>4</v>
      </c>
      <c r="M31" s="28"/>
      <c r="N31" s="23"/>
      <c r="O31" s="23"/>
      <c r="P31" s="31"/>
      <c r="Q31" s="23"/>
      <c r="R31" s="23"/>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7"/>
      <c r="BA31" s="29">
        <f>ROUND(total_amount_ba($B$2,$D$2,D31,F31,J31,K31,M31),0)</f>
        <v>1646</v>
      </c>
      <c r="BB31" s="38">
        <f>BA31+SUM(N31:AZ31)</f>
        <v>1646</v>
      </c>
      <c r="BC31" s="35" t="str">
        <f>SpellNumber(L31,BB31)</f>
        <v>INR  One Thousand Six Hundred &amp; Forty Six  Only</v>
      </c>
      <c r="IA31" s="21">
        <v>1.18</v>
      </c>
      <c r="IB31" s="61" t="s">
        <v>95</v>
      </c>
      <c r="IC31" s="21" t="s">
        <v>60</v>
      </c>
      <c r="ID31" s="21">
        <v>0.25</v>
      </c>
      <c r="IE31" s="22" t="s">
        <v>99</v>
      </c>
      <c r="IF31" s="22"/>
      <c r="IG31" s="22"/>
      <c r="IH31" s="22"/>
      <c r="II31" s="22"/>
    </row>
    <row r="32" spans="1:243" s="21" customFormat="1" ht="42.75">
      <c r="A32" s="40">
        <v>1.19</v>
      </c>
      <c r="B32" s="51" t="s">
        <v>96</v>
      </c>
      <c r="C32" s="26" t="s">
        <v>73</v>
      </c>
      <c r="D32" s="41">
        <v>0.5</v>
      </c>
      <c r="E32" s="42" t="s">
        <v>52</v>
      </c>
      <c r="F32" s="43">
        <v>316.6</v>
      </c>
      <c r="G32" s="27"/>
      <c r="H32" s="23"/>
      <c r="I32" s="32" t="s">
        <v>38</v>
      </c>
      <c r="J32" s="33">
        <f>IF(I32="Less(-)",-1,1)</f>
        <v>1</v>
      </c>
      <c r="K32" s="23" t="s">
        <v>39</v>
      </c>
      <c r="L32" s="23" t="s">
        <v>4</v>
      </c>
      <c r="M32" s="28"/>
      <c r="N32" s="23"/>
      <c r="O32" s="23"/>
      <c r="P32" s="31"/>
      <c r="Q32" s="23"/>
      <c r="R32" s="23"/>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7"/>
      <c r="BA32" s="29">
        <f>ROUND(total_amount_ba($B$2,$D$2,D32,F32,J32,K32,M32),0)</f>
        <v>158</v>
      </c>
      <c r="BB32" s="38">
        <f>BA32+SUM(N32:AZ32)</f>
        <v>158</v>
      </c>
      <c r="BC32" s="35" t="str">
        <f>SpellNumber(L32,BB32)</f>
        <v>INR  One Hundred &amp; Fifty Eight  Only</v>
      </c>
      <c r="IA32" s="21">
        <v>1.19</v>
      </c>
      <c r="IB32" s="21" t="s">
        <v>96</v>
      </c>
      <c r="IC32" s="21" t="s">
        <v>73</v>
      </c>
      <c r="ID32" s="21">
        <v>0.5</v>
      </c>
      <c r="IE32" s="22" t="s">
        <v>52</v>
      </c>
      <c r="IF32" s="22"/>
      <c r="IG32" s="22"/>
      <c r="IH32" s="22"/>
      <c r="II32" s="22"/>
    </row>
    <row r="33" spans="1:243" s="21" customFormat="1" ht="71.25">
      <c r="A33" s="40">
        <v>1.2</v>
      </c>
      <c r="B33" s="55" t="s">
        <v>100</v>
      </c>
      <c r="C33" s="26" t="s">
        <v>130</v>
      </c>
      <c r="D33" s="81"/>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3"/>
      <c r="IA33" s="21">
        <v>1.2</v>
      </c>
      <c r="IB33" s="21" t="s">
        <v>100</v>
      </c>
      <c r="IC33" s="21" t="s">
        <v>130</v>
      </c>
      <c r="IE33" s="22"/>
      <c r="IF33" s="22"/>
      <c r="IG33" s="22"/>
      <c r="IH33" s="22"/>
      <c r="II33" s="22"/>
    </row>
    <row r="34" spans="1:243" s="21" customFormat="1" ht="57">
      <c r="A34" s="40">
        <v>1.21</v>
      </c>
      <c r="B34" s="55" t="s">
        <v>101</v>
      </c>
      <c r="C34" s="26" t="s">
        <v>131</v>
      </c>
      <c r="D34" s="41">
        <v>370</v>
      </c>
      <c r="E34" s="46" t="s">
        <v>76</v>
      </c>
      <c r="F34" s="43">
        <v>1080.88</v>
      </c>
      <c r="G34" s="27"/>
      <c r="H34" s="23"/>
      <c r="I34" s="32" t="s">
        <v>38</v>
      </c>
      <c r="J34" s="33">
        <f>IF(I34="Less(-)",-1,1)</f>
        <v>1</v>
      </c>
      <c r="K34" s="23" t="s">
        <v>39</v>
      </c>
      <c r="L34" s="23" t="s">
        <v>4</v>
      </c>
      <c r="M34" s="28"/>
      <c r="N34" s="23"/>
      <c r="O34" s="23"/>
      <c r="P34" s="31"/>
      <c r="Q34" s="23"/>
      <c r="R34" s="23"/>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7"/>
      <c r="BA34" s="29">
        <f>ROUND(total_amount_ba($B$2,$D$2,D34,F34,J34,K34,M34),0)</f>
        <v>399926</v>
      </c>
      <c r="BB34" s="38">
        <f>BA34+SUM(N34:AZ34)</f>
        <v>399926</v>
      </c>
      <c r="BC34" s="35" t="str">
        <f>SpellNumber(L34,BB34)</f>
        <v>INR  Three Lakh Ninety Nine Thousand Nine Hundred &amp; Twenty Six  Only</v>
      </c>
      <c r="IA34" s="21">
        <v>1.21</v>
      </c>
      <c r="IB34" s="21" t="s">
        <v>162</v>
      </c>
      <c r="IC34" s="21" t="s">
        <v>131</v>
      </c>
      <c r="ID34" s="21">
        <v>370</v>
      </c>
      <c r="IE34" s="22" t="s">
        <v>76</v>
      </c>
      <c r="IF34" s="22"/>
      <c r="IG34" s="22"/>
      <c r="IH34" s="22"/>
      <c r="II34" s="22"/>
    </row>
    <row r="35" spans="1:243" s="21" customFormat="1" ht="75">
      <c r="A35" s="40">
        <v>1.22</v>
      </c>
      <c r="B35" s="56" t="s">
        <v>102</v>
      </c>
      <c r="C35" s="26" t="s">
        <v>132</v>
      </c>
      <c r="D35" s="81"/>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3"/>
      <c r="IA35" s="21">
        <v>1.22</v>
      </c>
      <c r="IB35" s="21" t="s">
        <v>102</v>
      </c>
      <c r="IC35" s="21" t="s">
        <v>132</v>
      </c>
      <c r="IE35" s="22"/>
      <c r="IF35" s="22"/>
      <c r="IG35" s="22"/>
      <c r="IH35" s="22"/>
      <c r="II35" s="22"/>
    </row>
    <row r="36" spans="1:243" s="21" customFormat="1" ht="28.5">
      <c r="A36" s="40">
        <v>1.23</v>
      </c>
      <c r="B36" s="56" t="s">
        <v>103</v>
      </c>
      <c r="C36" s="26" t="s">
        <v>133</v>
      </c>
      <c r="D36" s="41">
        <v>100</v>
      </c>
      <c r="E36" s="46" t="s">
        <v>75</v>
      </c>
      <c r="F36" s="43">
        <v>46.56</v>
      </c>
      <c r="G36" s="27"/>
      <c r="H36" s="23"/>
      <c r="I36" s="32" t="s">
        <v>38</v>
      </c>
      <c r="J36" s="33">
        <f>IF(I36="Less(-)",-1,1)</f>
        <v>1</v>
      </c>
      <c r="K36" s="23" t="s">
        <v>39</v>
      </c>
      <c r="L36" s="23" t="s">
        <v>4</v>
      </c>
      <c r="M36" s="28"/>
      <c r="N36" s="23"/>
      <c r="O36" s="23"/>
      <c r="P36" s="31"/>
      <c r="Q36" s="23"/>
      <c r="R36" s="23"/>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7"/>
      <c r="BA36" s="29">
        <f>ROUND(total_amount_ba($B$2,$D$2,D36,F36,J36,K36,M36),0)</f>
        <v>4656</v>
      </c>
      <c r="BB36" s="38">
        <f>BA36+SUM(N36:AZ36)</f>
        <v>4656</v>
      </c>
      <c r="BC36" s="35" t="str">
        <f>SpellNumber(L36,BB36)</f>
        <v>INR  Four Thousand Six Hundred &amp; Fifty Six  Only</v>
      </c>
      <c r="IA36" s="21">
        <v>1.23</v>
      </c>
      <c r="IB36" s="21" t="s">
        <v>103</v>
      </c>
      <c r="IC36" s="21" t="s">
        <v>133</v>
      </c>
      <c r="ID36" s="21">
        <v>100</v>
      </c>
      <c r="IE36" s="22" t="s">
        <v>75</v>
      </c>
      <c r="IF36" s="22"/>
      <c r="IG36" s="22"/>
      <c r="IH36" s="22"/>
      <c r="II36" s="22"/>
    </row>
    <row r="37" spans="1:243" s="21" customFormat="1" ht="28.5">
      <c r="A37" s="40">
        <v>1.24</v>
      </c>
      <c r="B37" s="56" t="s">
        <v>104</v>
      </c>
      <c r="C37" s="26" t="s">
        <v>134</v>
      </c>
      <c r="D37" s="41">
        <v>90</v>
      </c>
      <c r="E37" s="46" t="s">
        <v>75</v>
      </c>
      <c r="F37" s="43">
        <v>98.29</v>
      </c>
      <c r="G37" s="27"/>
      <c r="H37" s="23"/>
      <c r="I37" s="32" t="s">
        <v>38</v>
      </c>
      <c r="J37" s="33">
        <f>IF(I37="Less(-)",-1,1)</f>
        <v>1</v>
      </c>
      <c r="K37" s="23" t="s">
        <v>39</v>
      </c>
      <c r="L37" s="23" t="s">
        <v>4</v>
      </c>
      <c r="M37" s="28"/>
      <c r="N37" s="23"/>
      <c r="O37" s="23"/>
      <c r="P37" s="31"/>
      <c r="Q37" s="23"/>
      <c r="R37" s="23"/>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7"/>
      <c r="BA37" s="29">
        <f>ROUND(total_amount_ba($B$2,$D$2,D37,F37,J37,K37,M37),0)</f>
        <v>8846</v>
      </c>
      <c r="BB37" s="38">
        <f>BA37+SUM(N37:AZ37)</f>
        <v>8846</v>
      </c>
      <c r="BC37" s="35" t="str">
        <f>SpellNumber(L37,BB37)</f>
        <v>INR  Eight Thousand Eight Hundred &amp; Forty Six  Only</v>
      </c>
      <c r="IA37" s="21">
        <v>1.24</v>
      </c>
      <c r="IB37" s="21" t="s">
        <v>104</v>
      </c>
      <c r="IC37" s="21" t="s">
        <v>134</v>
      </c>
      <c r="ID37" s="21">
        <v>90</v>
      </c>
      <c r="IE37" s="22" t="s">
        <v>75</v>
      </c>
      <c r="IF37" s="22"/>
      <c r="IG37" s="22"/>
      <c r="IH37" s="22"/>
      <c r="II37" s="22"/>
    </row>
    <row r="38" spans="1:243" s="21" customFormat="1" ht="75">
      <c r="A38" s="40">
        <v>1.25</v>
      </c>
      <c r="B38" s="57" t="s">
        <v>105</v>
      </c>
      <c r="C38" s="26" t="s">
        <v>135</v>
      </c>
      <c r="D38" s="81"/>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3"/>
      <c r="IA38" s="21">
        <v>1.25</v>
      </c>
      <c r="IB38" s="21" t="s">
        <v>105</v>
      </c>
      <c r="IC38" s="21" t="s">
        <v>135</v>
      </c>
      <c r="IE38" s="22"/>
      <c r="IF38" s="22"/>
      <c r="IG38" s="22"/>
      <c r="IH38" s="22"/>
      <c r="II38" s="22"/>
    </row>
    <row r="39" spans="1:243" s="21" customFormat="1" ht="28.5">
      <c r="A39" s="40">
        <v>1.26</v>
      </c>
      <c r="B39" s="57" t="s">
        <v>106</v>
      </c>
      <c r="C39" s="26" t="s">
        <v>136</v>
      </c>
      <c r="D39" s="41">
        <v>50</v>
      </c>
      <c r="E39" s="46" t="s">
        <v>76</v>
      </c>
      <c r="F39" s="43">
        <v>106.57</v>
      </c>
      <c r="G39" s="27"/>
      <c r="H39" s="23"/>
      <c r="I39" s="32" t="s">
        <v>38</v>
      </c>
      <c r="J39" s="33">
        <f aca="true" t="shared" si="0" ref="J39:J57">IF(I39="Less(-)",-1,1)</f>
        <v>1</v>
      </c>
      <c r="K39" s="23" t="s">
        <v>39</v>
      </c>
      <c r="L39" s="23" t="s">
        <v>4</v>
      </c>
      <c r="M39" s="28"/>
      <c r="N39" s="23"/>
      <c r="O39" s="23"/>
      <c r="P39" s="31"/>
      <c r="Q39" s="23"/>
      <c r="R39" s="23"/>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7"/>
      <c r="BA39" s="29">
        <f aca="true" t="shared" si="1" ref="BA39:BA57">ROUND(total_amount_ba($B$2,$D$2,D39,F39,J39,K39,M39),0)</f>
        <v>5329</v>
      </c>
      <c r="BB39" s="38">
        <f aca="true" t="shared" si="2" ref="BB39:BB57">BA39+SUM(N39:AZ39)</f>
        <v>5329</v>
      </c>
      <c r="BC39" s="35" t="str">
        <f aca="true" t="shared" si="3" ref="BC39:BC57">SpellNumber(L39,BB39)</f>
        <v>INR  Five Thousand Three Hundred &amp; Twenty Nine  Only</v>
      </c>
      <c r="IA39" s="21">
        <v>1.26</v>
      </c>
      <c r="IB39" s="21" t="s">
        <v>106</v>
      </c>
      <c r="IC39" s="21" t="s">
        <v>136</v>
      </c>
      <c r="ID39" s="21">
        <v>50</v>
      </c>
      <c r="IE39" s="22" t="s">
        <v>76</v>
      </c>
      <c r="IF39" s="22"/>
      <c r="IG39" s="22"/>
      <c r="IH39" s="22"/>
      <c r="II39" s="22"/>
    </row>
    <row r="40" spans="1:243" s="21" customFormat="1" ht="28.5">
      <c r="A40" s="40">
        <v>1.27</v>
      </c>
      <c r="B40" s="57" t="s">
        <v>107</v>
      </c>
      <c r="C40" s="26" t="s">
        <v>137</v>
      </c>
      <c r="D40" s="41">
        <v>15</v>
      </c>
      <c r="E40" s="46" t="s">
        <v>76</v>
      </c>
      <c r="F40" s="43">
        <v>153.13</v>
      </c>
      <c r="G40" s="27"/>
      <c r="H40" s="23"/>
      <c r="I40" s="32" t="s">
        <v>38</v>
      </c>
      <c r="J40" s="33">
        <f t="shared" si="0"/>
        <v>1</v>
      </c>
      <c r="K40" s="23" t="s">
        <v>39</v>
      </c>
      <c r="L40" s="23" t="s">
        <v>4</v>
      </c>
      <c r="M40" s="28"/>
      <c r="N40" s="23"/>
      <c r="O40" s="23"/>
      <c r="P40" s="31"/>
      <c r="Q40" s="23"/>
      <c r="R40" s="23"/>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7"/>
      <c r="BA40" s="29">
        <f t="shared" si="1"/>
        <v>2297</v>
      </c>
      <c r="BB40" s="38">
        <f t="shared" si="2"/>
        <v>2297</v>
      </c>
      <c r="BC40" s="35" t="str">
        <f t="shared" si="3"/>
        <v>INR  Two Thousand Two Hundred &amp; Ninety Seven  Only</v>
      </c>
      <c r="IA40" s="21">
        <v>1.27</v>
      </c>
      <c r="IB40" s="21" t="s">
        <v>107</v>
      </c>
      <c r="IC40" s="21" t="s">
        <v>137</v>
      </c>
      <c r="ID40" s="21">
        <v>15</v>
      </c>
      <c r="IE40" s="22" t="s">
        <v>76</v>
      </c>
      <c r="IF40" s="22"/>
      <c r="IG40" s="22"/>
      <c r="IH40" s="22"/>
      <c r="II40" s="22"/>
    </row>
    <row r="41" spans="1:243" s="21" customFormat="1" ht="28.5">
      <c r="A41" s="40">
        <v>1.28</v>
      </c>
      <c r="B41" s="57" t="s">
        <v>108</v>
      </c>
      <c r="C41" s="26" t="s">
        <v>138</v>
      </c>
      <c r="D41" s="41">
        <v>15</v>
      </c>
      <c r="E41" s="46" t="s">
        <v>76</v>
      </c>
      <c r="F41" s="43">
        <v>126.23</v>
      </c>
      <c r="G41" s="27"/>
      <c r="H41" s="23"/>
      <c r="I41" s="32" t="s">
        <v>38</v>
      </c>
      <c r="J41" s="33">
        <f t="shared" si="0"/>
        <v>1</v>
      </c>
      <c r="K41" s="23" t="s">
        <v>39</v>
      </c>
      <c r="L41" s="23" t="s">
        <v>4</v>
      </c>
      <c r="M41" s="28"/>
      <c r="N41" s="23"/>
      <c r="O41" s="23"/>
      <c r="P41" s="31"/>
      <c r="Q41" s="23"/>
      <c r="R41" s="23"/>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7"/>
      <c r="BA41" s="29">
        <f t="shared" si="1"/>
        <v>1893</v>
      </c>
      <c r="BB41" s="38">
        <f t="shared" si="2"/>
        <v>1893</v>
      </c>
      <c r="BC41" s="35" t="str">
        <f t="shared" si="3"/>
        <v>INR  One Thousand Eight Hundred &amp; Ninety Three  Only</v>
      </c>
      <c r="IA41" s="21">
        <v>1.28</v>
      </c>
      <c r="IB41" s="21" t="s">
        <v>108</v>
      </c>
      <c r="IC41" s="21" t="s">
        <v>138</v>
      </c>
      <c r="ID41" s="21">
        <v>15</v>
      </c>
      <c r="IE41" s="22" t="s">
        <v>76</v>
      </c>
      <c r="IF41" s="22"/>
      <c r="IG41" s="22"/>
      <c r="IH41" s="22"/>
      <c r="II41" s="22"/>
    </row>
    <row r="42" spans="1:243" s="21" customFormat="1" ht="30">
      <c r="A42" s="40">
        <v>1.29</v>
      </c>
      <c r="B42" s="57" t="s">
        <v>109</v>
      </c>
      <c r="C42" s="26" t="s">
        <v>139</v>
      </c>
      <c r="D42" s="41">
        <v>55</v>
      </c>
      <c r="E42" s="46" t="s">
        <v>76</v>
      </c>
      <c r="F42" s="43">
        <v>381.78</v>
      </c>
      <c r="G42" s="27"/>
      <c r="H42" s="23"/>
      <c r="I42" s="32" t="s">
        <v>38</v>
      </c>
      <c r="J42" s="33">
        <f t="shared" si="0"/>
        <v>1</v>
      </c>
      <c r="K42" s="23" t="s">
        <v>39</v>
      </c>
      <c r="L42" s="23" t="s">
        <v>4</v>
      </c>
      <c r="M42" s="28"/>
      <c r="N42" s="23"/>
      <c r="O42" s="23"/>
      <c r="P42" s="31"/>
      <c r="Q42" s="23"/>
      <c r="R42" s="23"/>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7"/>
      <c r="BA42" s="29">
        <f t="shared" si="1"/>
        <v>20998</v>
      </c>
      <c r="BB42" s="38">
        <f t="shared" si="2"/>
        <v>20998</v>
      </c>
      <c r="BC42" s="35" t="str">
        <f t="shared" si="3"/>
        <v>INR  Twenty Thousand Nine Hundred &amp; Ninety Eight  Only</v>
      </c>
      <c r="IA42" s="21">
        <v>1.29</v>
      </c>
      <c r="IB42" s="21" t="s">
        <v>109</v>
      </c>
      <c r="IC42" s="21" t="s">
        <v>139</v>
      </c>
      <c r="ID42" s="21">
        <v>55</v>
      </c>
      <c r="IE42" s="22" t="s">
        <v>76</v>
      </c>
      <c r="IF42" s="22"/>
      <c r="IG42" s="22"/>
      <c r="IH42" s="22"/>
      <c r="II42" s="22"/>
    </row>
    <row r="43" spans="1:243" s="21" customFormat="1" ht="28.5">
      <c r="A43" s="40">
        <v>1.3</v>
      </c>
      <c r="B43" s="57" t="s">
        <v>110</v>
      </c>
      <c r="C43" s="26" t="s">
        <v>140</v>
      </c>
      <c r="D43" s="41">
        <v>8</v>
      </c>
      <c r="E43" s="46" t="s">
        <v>76</v>
      </c>
      <c r="F43" s="43">
        <v>41.39</v>
      </c>
      <c r="G43" s="27"/>
      <c r="H43" s="23"/>
      <c r="I43" s="32" t="s">
        <v>38</v>
      </c>
      <c r="J43" s="33">
        <f t="shared" si="0"/>
        <v>1</v>
      </c>
      <c r="K43" s="23" t="s">
        <v>39</v>
      </c>
      <c r="L43" s="23" t="s">
        <v>4</v>
      </c>
      <c r="M43" s="28"/>
      <c r="N43" s="23"/>
      <c r="O43" s="23"/>
      <c r="P43" s="31"/>
      <c r="Q43" s="23"/>
      <c r="R43" s="23"/>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7"/>
      <c r="BA43" s="29">
        <f t="shared" si="1"/>
        <v>331</v>
      </c>
      <c r="BB43" s="38">
        <f t="shared" si="2"/>
        <v>331</v>
      </c>
      <c r="BC43" s="35" t="str">
        <f t="shared" si="3"/>
        <v>INR  Three Hundred &amp; Thirty One  Only</v>
      </c>
      <c r="IA43" s="21">
        <v>1.3</v>
      </c>
      <c r="IB43" s="21" t="s">
        <v>110</v>
      </c>
      <c r="IC43" s="21" t="s">
        <v>140</v>
      </c>
      <c r="ID43" s="21">
        <v>8</v>
      </c>
      <c r="IE43" s="22" t="s">
        <v>76</v>
      </c>
      <c r="IF43" s="22"/>
      <c r="IG43" s="22"/>
      <c r="IH43" s="22"/>
      <c r="II43" s="22"/>
    </row>
    <row r="44" spans="1:243" s="21" customFormat="1" ht="45">
      <c r="A44" s="40">
        <v>1.31</v>
      </c>
      <c r="B44" s="58" t="s">
        <v>111</v>
      </c>
      <c r="C44" s="26" t="s">
        <v>141</v>
      </c>
      <c r="D44" s="81"/>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3"/>
      <c r="IA44" s="21">
        <v>1.31</v>
      </c>
      <c r="IB44" s="21" t="s">
        <v>111</v>
      </c>
      <c r="IC44" s="21" t="s">
        <v>141</v>
      </c>
      <c r="IE44" s="22"/>
      <c r="IF44" s="22"/>
      <c r="IG44" s="22"/>
      <c r="IH44" s="22"/>
      <c r="II44" s="22"/>
    </row>
    <row r="45" spans="1:243" s="21" customFormat="1" ht="28.5">
      <c r="A45" s="40">
        <v>1.32</v>
      </c>
      <c r="B45" s="58" t="s">
        <v>112</v>
      </c>
      <c r="C45" s="26" t="s">
        <v>142</v>
      </c>
      <c r="D45" s="41">
        <v>5</v>
      </c>
      <c r="E45" s="46" t="s">
        <v>76</v>
      </c>
      <c r="F45" s="43">
        <v>137.61</v>
      </c>
      <c r="G45" s="27"/>
      <c r="H45" s="23"/>
      <c r="I45" s="32" t="s">
        <v>38</v>
      </c>
      <c r="J45" s="33">
        <f t="shared" si="0"/>
        <v>1</v>
      </c>
      <c r="K45" s="23" t="s">
        <v>39</v>
      </c>
      <c r="L45" s="23" t="s">
        <v>4</v>
      </c>
      <c r="M45" s="28"/>
      <c r="N45" s="23"/>
      <c r="O45" s="23"/>
      <c r="P45" s="31"/>
      <c r="Q45" s="23"/>
      <c r="R45" s="23"/>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7"/>
      <c r="BA45" s="29">
        <f t="shared" si="1"/>
        <v>688</v>
      </c>
      <c r="BB45" s="38">
        <f t="shared" si="2"/>
        <v>688</v>
      </c>
      <c r="BC45" s="35" t="str">
        <f t="shared" si="3"/>
        <v>INR  Six Hundred &amp; Eighty Eight  Only</v>
      </c>
      <c r="IA45" s="21">
        <v>1.32</v>
      </c>
      <c r="IB45" s="21" t="s">
        <v>112</v>
      </c>
      <c r="IC45" s="21" t="s">
        <v>142</v>
      </c>
      <c r="ID45" s="21">
        <v>5</v>
      </c>
      <c r="IE45" s="22" t="s">
        <v>76</v>
      </c>
      <c r="IF45" s="22"/>
      <c r="IG45" s="22"/>
      <c r="IH45" s="22"/>
      <c r="II45" s="22"/>
    </row>
    <row r="46" spans="1:243" s="21" customFormat="1" ht="28.5">
      <c r="A46" s="40">
        <v>1.33</v>
      </c>
      <c r="B46" s="58" t="s">
        <v>113</v>
      </c>
      <c r="C46" s="26" t="s">
        <v>143</v>
      </c>
      <c r="D46" s="41">
        <v>20</v>
      </c>
      <c r="E46" s="46" t="s">
        <v>76</v>
      </c>
      <c r="F46" s="43">
        <v>156.23</v>
      </c>
      <c r="G46" s="27"/>
      <c r="H46" s="23"/>
      <c r="I46" s="32" t="s">
        <v>38</v>
      </c>
      <c r="J46" s="33">
        <f t="shared" si="0"/>
        <v>1</v>
      </c>
      <c r="K46" s="23" t="s">
        <v>39</v>
      </c>
      <c r="L46" s="23" t="s">
        <v>4</v>
      </c>
      <c r="M46" s="28"/>
      <c r="N46" s="23"/>
      <c r="O46" s="23"/>
      <c r="P46" s="31"/>
      <c r="Q46" s="23"/>
      <c r="R46" s="23"/>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7"/>
      <c r="BA46" s="29">
        <f t="shared" si="1"/>
        <v>3125</v>
      </c>
      <c r="BB46" s="38">
        <f t="shared" si="2"/>
        <v>3125</v>
      </c>
      <c r="BC46" s="35" t="str">
        <f t="shared" si="3"/>
        <v>INR  Three Thousand One Hundred &amp; Twenty Five  Only</v>
      </c>
      <c r="IA46" s="21">
        <v>1.33</v>
      </c>
      <c r="IB46" s="21" t="s">
        <v>113</v>
      </c>
      <c r="IC46" s="21" t="s">
        <v>143</v>
      </c>
      <c r="ID46" s="21">
        <v>20</v>
      </c>
      <c r="IE46" s="22" t="s">
        <v>76</v>
      </c>
      <c r="IF46" s="22"/>
      <c r="IG46" s="22"/>
      <c r="IH46" s="22"/>
      <c r="II46" s="22"/>
    </row>
    <row r="47" spans="1:243" s="21" customFormat="1" ht="28.5">
      <c r="A47" s="40">
        <v>1.34</v>
      </c>
      <c r="B47" s="58" t="s">
        <v>114</v>
      </c>
      <c r="C47" s="26" t="s">
        <v>144</v>
      </c>
      <c r="D47" s="41">
        <v>12</v>
      </c>
      <c r="E47" s="46" t="s">
        <v>76</v>
      </c>
      <c r="F47" s="43">
        <v>163.47</v>
      </c>
      <c r="G47" s="27"/>
      <c r="H47" s="23"/>
      <c r="I47" s="32" t="s">
        <v>38</v>
      </c>
      <c r="J47" s="33">
        <f t="shared" si="0"/>
        <v>1</v>
      </c>
      <c r="K47" s="23" t="s">
        <v>39</v>
      </c>
      <c r="L47" s="23" t="s">
        <v>4</v>
      </c>
      <c r="M47" s="28"/>
      <c r="N47" s="23"/>
      <c r="O47" s="23"/>
      <c r="P47" s="31"/>
      <c r="Q47" s="23"/>
      <c r="R47" s="23"/>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7"/>
      <c r="BA47" s="29">
        <f t="shared" si="1"/>
        <v>1962</v>
      </c>
      <c r="BB47" s="38">
        <f t="shared" si="2"/>
        <v>1962</v>
      </c>
      <c r="BC47" s="35" t="str">
        <f t="shared" si="3"/>
        <v>INR  One Thousand Nine Hundred &amp; Sixty Two  Only</v>
      </c>
      <c r="IA47" s="21">
        <v>1.34</v>
      </c>
      <c r="IB47" s="21" t="s">
        <v>114</v>
      </c>
      <c r="IC47" s="21" t="s">
        <v>144</v>
      </c>
      <c r="ID47" s="21">
        <v>12</v>
      </c>
      <c r="IE47" s="22" t="s">
        <v>76</v>
      </c>
      <c r="IF47" s="22"/>
      <c r="IG47" s="22"/>
      <c r="IH47" s="22"/>
      <c r="II47" s="22"/>
    </row>
    <row r="48" spans="1:243" s="21" customFormat="1" ht="28.5">
      <c r="A48" s="40">
        <v>1.35</v>
      </c>
      <c r="B48" s="58" t="s">
        <v>115</v>
      </c>
      <c r="C48" s="26" t="s">
        <v>145</v>
      </c>
      <c r="D48" s="41">
        <v>1</v>
      </c>
      <c r="E48" s="46" t="s">
        <v>76</v>
      </c>
      <c r="F48" s="43">
        <v>188.3</v>
      </c>
      <c r="G48" s="27"/>
      <c r="H48" s="23"/>
      <c r="I48" s="32" t="s">
        <v>38</v>
      </c>
      <c r="J48" s="33">
        <f t="shared" si="0"/>
        <v>1</v>
      </c>
      <c r="K48" s="23" t="s">
        <v>39</v>
      </c>
      <c r="L48" s="23" t="s">
        <v>4</v>
      </c>
      <c r="M48" s="28"/>
      <c r="N48" s="23"/>
      <c r="O48" s="23"/>
      <c r="P48" s="31"/>
      <c r="Q48" s="23"/>
      <c r="R48" s="23"/>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7"/>
      <c r="BA48" s="29">
        <f t="shared" si="1"/>
        <v>188</v>
      </c>
      <c r="BB48" s="38">
        <f t="shared" si="2"/>
        <v>188</v>
      </c>
      <c r="BC48" s="35" t="str">
        <f t="shared" si="3"/>
        <v>INR  One Hundred &amp; Eighty Eight  Only</v>
      </c>
      <c r="IA48" s="21">
        <v>1.35</v>
      </c>
      <c r="IB48" s="21" t="s">
        <v>115</v>
      </c>
      <c r="IC48" s="21" t="s">
        <v>145</v>
      </c>
      <c r="ID48" s="21">
        <v>1</v>
      </c>
      <c r="IE48" s="22" t="s">
        <v>76</v>
      </c>
      <c r="IF48" s="22"/>
      <c r="IG48" s="22"/>
      <c r="IH48" s="22"/>
      <c r="II48" s="22"/>
    </row>
    <row r="49" spans="1:243" s="21" customFormat="1" ht="28.5">
      <c r="A49" s="40">
        <v>1.36</v>
      </c>
      <c r="B49" s="58" t="s">
        <v>116</v>
      </c>
      <c r="C49" s="26" t="s">
        <v>146</v>
      </c>
      <c r="D49" s="41">
        <v>3</v>
      </c>
      <c r="E49" s="46" t="s">
        <v>76</v>
      </c>
      <c r="F49" s="43">
        <v>218.31</v>
      </c>
      <c r="G49" s="27"/>
      <c r="H49" s="23"/>
      <c r="I49" s="32" t="s">
        <v>38</v>
      </c>
      <c r="J49" s="33">
        <f t="shared" si="0"/>
        <v>1</v>
      </c>
      <c r="K49" s="23" t="s">
        <v>39</v>
      </c>
      <c r="L49" s="23" t="s">
        <v>4</v>
      </c>
      <c r="M49" s="28"/>
      <c r="N49" s="23"/>
      <c r="O49" s="23"/>
      <c r="P49" s="31"/>
      <c r="Q49" s="23"/>
      <c r="R49" s="23"/>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7"/>
      <c r="BA49" s="29">
        <f t="shared" si="1"/>
        <v>655</v>
      </c>
      <c r="BB49" s="38">
        <f t="shared" si="2"/>
        <v>655</v>
      </c>
      <c r="BC49" s="35" t="str">
        <f t="shared" si="3"/>
        <v>INR  Six Hundred &amp; Fifty Five  Only</v>
      </c>
      <c r="IA49" s="21">
        <v>1.36</v>
      </c>
      <c r="IB49" s="21" t="s">
        <v>116</v>
      </c>
      <c r="IC49" s="21" t="s">
        <v>146</v>
      </c>
      <c r="ID49" s="21">
        <v>3</v>
      </c>
      <c r="IE49" s="22" t="s">
        <v>76</v>
      </c>
      <c r="IF49" s="22"/>
      <c r="IG49" s="22"/>
      <c r="IH49" s="22"/>
      <c r="II49" s="22"/>
    </row>
    <row r="50" spans="1:243" s="21" customFormat="1" ht="28.5">
      <c r="A50" s="40">
        <v>1.37</v>
      </c>
      <c r="B50" s="58" t="s">
        <v>117</v>
      </c>
      <c r="C50" s="26" t="s">
        <v>147</v>
      </c>
      <c r="D50" s="41">
        <v>2</v>
      </c>
      <c r="E50" s="46" t="s">
        <v>76</v>
      </c>
      <c r="F50" s="43">
        <v>281.42</v>
      </c>
      <c r="G50" s="27"/>
      <c r="H50" s="23"/>
      <c r="I50" s="32" t="s">
        <v>38</v>
      </c>
      <c r="J50" s="33">
        <f t="shared" si="0"/>
        <v>1</v>
      </c>
      <c r="K50" s="23" t="s">
        <v>39</v>
      </c>
      <c r="L50" s="23" t="s">
        <v>4</v>
      </c>
      <c r="M50" s="28"/>
      <c r="N50" s="23"/>
      <c r="O50" s="23"/>
      <c r="P50" s="31"/>
      <c r="Q50" s="23"/>
      <c r="R50" s="23"/>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7"/>
      <c r="BA50" s="29">
        <f t="shared" si="1"/>
        <v>563</v>
      </c>
      <c r="BB50" s="38">
        <f t="shared" si="2"/>
        <v>563</v>
      </c>
      <c r="BC50" s="35" t="str">
        <f t="shared" si="3"/>
        <v>INR  Five Hundred &amp; Sixty Three  Only</v>
      </c>
      <c r="IA50" s="21">
        <v>1.37</v>
      </c>
      <c r="IB50" s="21" t="s">
        <v>117</v>
      </c>
      <c r="IC50" s="21" t="s">
        <v>147</v>
      </c>
      <c r="ID50" s="21">
        <v>2</v>
      </c>
      <c r="IE50" s="22" t="s">
        <v>76</v>
      </c>
      <c r="IF50" s="22"/>
      <c r="IG50" s="22"/>
      <c r="IH50" s="22"/>
      <c r="II50" s="22"/>
    </row>
    <row r="51" spans="1:243" s="21" customFormat="1" ht="60">
      <c r="A51" s="40">
        <v>1.38</v>
      </c>
      <c r="B51" s="59" t="s">
        <v>118</v>
      </c>
      <c r="C51" s="26" t="s">
        <v>148</v>
      </c>
      <c r="D51" s="41">
        <v>15</v>
      </c>
      <c r="E51" s="46" t="s">
        <v>76</v>
      </c>
      <c r="F51" s="43">
        <v>90.01</v>
      </c>
      <c r="G51" s="27"/>
      <c r="H51" s="23"/>
      <c r="I51" s="32" t="s">
        <v>38</v>
      </c>
      <c r="J51" s="33">
        <f t="shared" si="0"/>
        <v>1</v>
      </c>
      <c r="K51" s="23" t="s">
        <v>39</v>
      </c>
      <c r="L51" s="23" t="s">
        <v>4</v>
      </c>
      <c r="M51" s="28"/>
      <c r="N51" s="23"/>
      <c r="O51" s="23"/>
      <c r="P51" s="31"/>
      <c r="Q51" s="23"/>
      <c r="R51" s="23"/>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7"/>
      <c r="BA51" s="29">
        <f t="shared" si="1"/>
        <v>1350</v>
      </c>
      <c r="BB51" s="38">
        <f t="shared" si="2"/>
        <v>1350</v>
      </c>
      <c r="BC51" s="35" t="str">
        <f t="shared" si="3"/>
        <v>INR  One Thousand Three Hundred &amp; Fifty  Only</v>
      </c>
      <c r="IA51" s="21">
        <v>1.38</v>
      </c>
      <c r="IB51" s="21" t="s">
        <v>118</v>
      </c>
      <c r="IC51" s="21" t="s">
        <v>148</v>
      </c>
      <c r="ID51" s="21">
        <v>15</v>
      </c>
      <c r="IE51" s="22" t="s">
        <v>76</v>
      </c>
      <c r="IF51" s="22"/>
      <c r="IG51" s="22"/>
      <c r="IH51" s="22"/>
      <c r="II51" s="22"/>
    </row>
    <row r="52" spans="1:243" s="21" customFormat="1" ht="150">
      <c r="A52" s="40">
        <v>1.39</v>
      </c>
      <c r="B52" s="57" t="s">
        <v>119</v>
      </c>
      <c r="C52" s="26" t="s">
        <v>149</v>
      </c>
      <c r="D52" s="41">
        <v>265</v>
      </c>
      <c r="E52" s="46" t="s">
        <v>76</v>
      </c>
      <c r="F52" s="43">
        <v>1460.9</v>
      </c>
      <c r="G52" s="27"/>
      <c r="H52" s="23"/>
      <c r="I52" s="32" t="s">
        <v>38</v>
      </c>
      <c r="J52" s="33">
        <f t="shared" si="0"/>
        <v>1</v>
      </c>
      <c r="K52" s="23" t="s">
        <v>39</v>
      </c>
      <c r="L52" s="23" t="s">
        <v>4</v>
      </c>
      <c r="M52" s="28"/>
      <c r="N52" s="23"/>
      <c r="O52" s="23"/>
      <c r="P52" s="31"/>
      <c r="Q52" s="23"/>
      <c r="R52" s="23"/>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7"/>
      <c r="BA52" s="29">
        <f t="shared" si="1"/>
        <v>387139</v>
      </c>
      <c r="BB52" s="38">
        <f t="shared" si="2"/>
        <v>387139</v>
      </c>
      <c r="BC52" s="35" t="str">
        <f t="shared" si="3"/>
        <v>INR  Three Lakh Eighty Seven Thousand One Hundred &amp; Thirty Nine  Only</v>
      </c>
      <c r="IA52" s="21">
        <v>1.39</v>
      </c>
      <c r="IB52" s="21" t="s">
        <v>119</v>
      </c>
      <c r="IC52" s="21" t="s">
        <v>149</v>
      </c>
      <c r="ID52" s="21">
        <v>265</v>
      </c>
      <c r="IE52" s="22" t="s">
        <v>76</v>
      </c>
      <c r="IF52" s="22"/>
      <c r="IG52" s="22"/>
      <c r="IH52" s="22"/>
      <c r="II52" s="22"/>
    </row>
    <row r="53" spans="1:243" s="21" customFormat="1" ht="75">
      <c r="A53" s="40">
        <v>1.4</v>
      </c>
      <c r="B53" s="58" t="s">
        <v>120</v>
      </c>
      <c r="C53" s="26" t="s">
        <v>150</v>
      </c>
      <c r="D53" s="81"/>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3"/>
      <c r="IA53" s="21">
        <v>1.4</v>
      </c>
      <c r="IB53" s="21" t="s">
        <v>120</v>
      </c>
      <c r="IC53" s="21" t="s">
        <v>150</v>
      </c>
      <c r="IE53" s="22"/>
      <c r="IF53" s="22"/>
      <c r="IG53" s="22"/>
      <c r="IH53" s="22"/>
      <c r="II53" s="22"/>
    </row>
    <row r="54" spans="1:243" s="21" customFormat="1" ht="60">
      <c r="A54" s="40">
        <v>1.41</v>
      </c>
      <c r="B54" s="58" t="s">
        <v>121</v>
      </c>
      <c r="C54" s="26" t="s">
        <v>151</v>
      </c>
      <c r="D54" s="41">
        <v>15</v>
      </c>
      <c r="E54" s="46" t="s">
        <v>76</v>
      </c>
      <c r="F54" s="43">
        <v>329.01</v>
      </c>
      <c r="G54" s="27"/>
      <c r="H54" s="23"/>
      <c r="I54" s="32" t="s">
        <v>38</v>
      </c>
      <c r="J54" s="33">
        <f t="shared" si="0"/>
        <v>1</v>
      </c>
      <c r="K54" s="23" t="s">
        <v>39</v>
      </c>
      <c r="L54" s="23" t="s">
        <v>4</v>
      </c>
      <c r="M54" s="28"/>
      <c r="N54" s="23"/>
      <c r="O54" s="23"/>
      <c r="P54" s="31"/>
      <c r="Q54" s="23"/>
      <c r="R54" s="23"/>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7"/>
      <c r="BA54" s="29">
        <f t="shared" si="1"/>
        <v>4935</v>
      </c>
      <c r="BB54" s="38">
        <f t="shared" si="2"/>
        <v>4935</v>
      </c>
      <c r="BC54" s="35" t="str">
        <f t="shared" si="3"/>
        <v>INR  Four Thousand Nine Hundred &amp; Thirty Five  Only</v>
      </c>
      <c r="IA54" s="21">
        <v>1.41</v>
      </c>
      <c r="IB54" s="21" t="s">
        <v>121</v>
      </c>
      <c r="IC54" s="21" t="s">
        <v>151</v>
      </c>
      <c r="ID54" s="21">
        <v>15</v>
      </c>
      <c r="IE54" s="22" t="s">
        <v>76</v>
      </c>
      <c r="IF54" s="22"/>
      <c r="IG54" s="22"/>
      <c r="IH54" s="22"/>
      <c r="II54" s="22"/>
    </row>
    <row r="55" spans="1:243" s="21" customFormat="1" ht="60">
      <c r="A55" s="40">
        <v>1.42</v>
      </c>
      <c r="B55" s="58" t="s">
        <v>122</v>
      </c>
      <c r="C55" s="26" t="s">
        <v>152</v>
      </c>
      <c r="D55" s="41">
        <v>20</v>
      </c>
      <c r="E55" s="46" t="s">
        <v>76</v>
      </c>
      <c r="F55" s="43">
        <v>64.15</v>
      </c>
      <c r="G55" s="27"/>
      <c r="H55" s="23"/>
      <c r="I55" s="32" t="s">
        <v>38</v>
      </c>
      <c r="J55" s="33">
        <f t="shared" si="0"/>
        <v>1</v>
      </c>
      <c r="K55" s="23" t="s">
        <v>39</v>
      </c>
      <c r="L55" s="23" t="s">
        <v>4</v>
      </c>
      <c r="M55" s="28"/>
      <c r="N55" s="23"/>
      <c r="O55" s="23"/>
      <c r="P55" s="31"/>
      <c r="Q55" s="23"/>
      <c r="R55" s="23"/>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7"/>
      <c r="BA55" s="29">
        <f t="shared" si="1"/>
        <v>1283</v>
      </c>
      <c r="BB55" s="38">
        <f t="shared" si="2"/>
        <v>1283</v>
      </c>
      <c r="BC55" s="35" t="str">
        <f t="shared" si="3"/>
        <v>INR  One Thousand Two Hundred &amp; Eighty Three  Only</v>
      </c>
      <c r="IA55" s="21">
        <v>1.42</v>
      </c>
      <c r="IB55" s="21" t="s">
        <v>122</v>
      </c>
      <c r="IC55" s="21" t="s">
        <v>152</v>
      </c>
      <c r="ID55" s="21">
        <v>20</v>
      </c>
      <c r="IE55" s="22" t="s">
        <v>76</v>
      </c>
      <c r="IF55" s="22"/>
      <c r="IG55" s="22"/>
      <c r="IH55" s="22"/>
      <c r="II55" s="22"/>
    </row>
    <row r="56" spans="1:243" s="21" customFormat="1" ht="45">
      <c r="A56" s="40">
        <v>1.43</v>
      </c>
      <c r="B56" s="59" t="s">
        <v>123</v>
      </c>
      <c r="C56" s="26" t="s">
        <v>153</v>
      </c>
      <c r="D56" s="81"/>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3"/>
      <c r="IA56" s="21">
        <v>1.43</v>
      </c>
      <c r="IB56" s="21" t="s">
        <v>123</v>
      </c>
      <c r="IC56" s="21" t="s">
        <v>153</v>
      </c>
      <c r="IE56" s="22"/>
      <c r="IF56" s="22"/>
      <c r="IG56" s="22"/>
      <c r="IH56" s="22"/>
      <c r="II56" s="22"/>
    </row>
    <row r="57" spans="1:243" s="21" customFormat="1" ht="28.5">
      <c r="A57" s="40">
        <v>1.44</v>
      </c>
      <c r="B57" s="59" t="s">
        <v>124</v>
      </c>
      <c r="C57" s="26" t="s">
        <v>154</v>
      </c>
      <c r="D57" s="41">
        <v>55</v>
      </c>
      <c r="E57" s="46" t="s">
        <v>75</v>
      </c>
      <c r="F57" s="43">
        <v>84.84</v>
      </c>
      <c r="G57" s="27"/>
      <c r="H57" s="23"/>
      <c r="I57" s="32" t="s">
        <v>38</v>
      </c>
      <c r="J57" s="33">
        <f t="shared" si="0"/>
        <v>1</v>
      </c>
      <c r="K57" s="23" t="s">
        <v>39</v>
      </c>
      <c r="L57" s="23" t="s">
        <v>4</v>
      </c>
      <c r="M57" s="28"/>
      <c r="N57" s="23"/>
      <c r="O57" s="23"/>
      <c r="P57" s="31"/>
      <c r="Q57" s="23"/>
      <c r="R57" s="23"/>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7"/>
      <c r="BA57" s="29">
        <f t="shared" si="1"/>
        <v>4666</v>
      </c>
      <c r="BB57" s="38">
        <f t="shared" si="2"/>
        <v>4666</v>
      </c>
      <c r="BC57" s="35" t="str">
        <f t="shared" si="3"/>
        <v>INR  Four Thousand Six Hundred &amp; Sixty Six  Only</v>
      </c>
      <c r="IA57" s="21">
        <v>1.44</v>
      </c>
      <c r="IB57" s="21" t="s">
        <v>124</v>
      </c>
      <c r="IC57" s="21" t="s">
        <v>154</v>
      </c>
      <c r="ID57" s="21">
        <v>55</v>
      </c>
      <c r="IE57" s="22" t="s">
        <v>75</v>
      </c>
      <c r="IF57" s="22"/>
      <c r="IG57" s="22"/>
      <c r="IH57" s="22"/>
      <c r="II57" s="22"/>
    </row>
    <row r="58" spans="1:243" s="21" customFormat="1" ht="28.5">
      <c r="A58" s="40">
        <v>1.45</v>
      </c>
      <c r="B58" s="59" t="s">
        <v>125</v>
      </c>
      <c r="C58" s="26" t="s">
        <v>155</v>
      </c>
      <c r="D58" s="41">
        <v>10</v>
      </c>
      <c r="E58" s="46" t="s">
        <v>75</v>
      </c>
      <c r="F58" s="43">
        <v>93.12</v>
      </c>
      <c r="G58" s="27"/>
      <c r="H58" s="23"/>
      <c r="I58" s="32" t="s">
        <v>38</v>
      </c>
      <c r="J58" s="33">
        <f>IF(I58="Less(-)",-1,1)</f>
        <v>1</v>
      </c>
      <c r="K58" s="23" t="s">
        <v>39</v>
      </c>
      <c r="L58" s="23" t="s">
        <v>4</v>
      </c>
      <c r="M58" s="28"/>
      <c r="N58" s="23"/>
      <c r="O58" s="23"/>
      <c r="P58" s="31"/>
      <c r="Q58" s="23"/>
      <c r="R58" s="23"/>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7"/>
      <c r="BA58" s="29">
        <f>ROUND(total_amount_ba($B$2,$D$2,D58,F58,J58,K58,M58),0)</f>
        <v>931</v>
      </c>
      <c r="BB58" s="38">
        <f>BA58+SUM(N58:AZ58)</f>
        <v>931</v>
      </c>
      <c r="BC58" s="35" t="str">
        <f>SpellNumber(L58,BB58)</f>
        <v>INR  Nine Hundred &amp; Thirty One  Only</v>
      </c>
      <c r="IA58" s="21">
        <v>1.45</v>
      </c>
      <c r="IB58" s="21" t="s">
        <v>125</v>
      </c>
      <c r="IC58" s="21" t="s">
        <v>155</v>
      </c>
      <c r="ID58" s="21">
        <v>10</v>
      </c>
      <c r="IE58" s="22" t="s">
        <v>75</v>
      </c>
      <c r="IF58" s="22"/>
      <c r="IG58" s="22"/>
      <c r="IH58" s="22"/>
      <c r="II58" s="22"/>
    </row>
    <row r="59" spans="1:243" s="21" customFormat="1" ht="45">
      <c r="A59" s="40">
        <v>1.46</v>
      </c>
      <c r="B59" s="59" t="s">
        <v>126</v>
      </c>
      <c r="C59" s="26" t="s">
        <v>156</v>
      </c>
      <c r="D59" s="41">
        <v>300</v>
      </c>
      <c r="E59" s="46" t="s">
        <v>129</v>
      </c>
      <c r="F59" s="43">
        <v>0.86</v>
      </c>
      <c r="G59" s="27"/>
      <c r="H59" s="23"/>
      <c r="I59" s="32" t="s">
        <v>38</v>
      </c>
      <c r="J59" s="33">
        <f>IF(I59="Less(-)",-1,1)</f>
        <v>1</v>
      </c>
      <c r="K59" s="23" t="s">
        <v>39</v>
      </c>
      <c r="L59" s="23" t="s">
        <v>4</v>
      </c>
      <c r="M59" s="28"/>
      <c r="N59" s="23"/>
      <c r="O59" s="23"/>
      <c r="P59" s="31"/>
      <c r="Q59" s="23"/>
      <c r="R59" s="23"/>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7"/>
      <c r="BA59" s="29">
        <f>ROUND(total_amount_ba($B$2,$D$2,D59,F59,J59,K59,M59),0)</f>
        <v>258</v>
      </c>
      <c r="BB59" s="38">
        <f>BA59+SUM(N59:AZ59)</f>
        <v>258</v>
      </c>
      <c r="BC59" s="35" t="str">
        <f>SpellNumber(L59,BB59)</f>
        <v>INR  Two Hundred &amp; Fifty Eight  Only</v>
      </c>
      <c r="IA59" s="21">
        <v>1.46</v>
      </c>
      <c r="IB59" s="21" t="s">
        <v>126</v>
      </c>
      <c r="IC59" s="21" t="s">
        <v>156</v>
      </c>
      <c r="ID59" s="21">
        <v>300</v>
      </c>
      <c r="IE59" s="22" t="s">
        <v>129</v>
      </c>
      <c r="IF59" s="22"/>
      <c r="IG59" s="22"/>
      <c r="IH59" s="22"/>
      <c r="II59" s="22"/>
    </row>
    <row r="60" spans="1:243" s="21" customFormat="1" ht="60">
      <c r="A60" s="40">
        <v>1.47</v>
      </c>
      <c r="B60" s="60" t="s">
        <v>127</v>
      </c>
      <c r="C60" s="26" t="s">
        <v>157</v>
      </c>
      <c r="D60" s="81"/>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3"/>
      <c r="IA60" s="21">
        <v>1.47</v>
      </c>
      <c r="IB60" s="21" t="s">
        <v>127</v>
      </c>
      <c r="IC60" s="21" t="s">
        <v>157</v>
      </c>
      <c r="IE60" s="22"/>
      <c r="IF60" s="22"/>
      <c r="IG60" s="22"/>
      <c r="IH60" s="22"/>
      <c r="II60" s="22"/>
    </row>
    <row r="61" spans="1:243" s="21" customFormat="1" ht="28.5">
      <c r="A61" s="40">
        <v>1.48</v>
      </c>
      <c r="B61" s="58" t="s">
        <v>128</v>
      </c>
      <c r="C61" s="26" t="s">
        <v>158</v>
      </c>
      <c r="D61" s="41">
        <v>15</v>
      </c>
      <c r="E61" s="46" t="s">
        <v>76</v>
      </c>
      <c r="F61" s="43">
        <v>294.87</v>
      </c>
      <c r="G61" s="27"/>
      <c r="H61" s="23"/>
      <c r="I61" s="32" t="s">
        <v>38</v>
      </c>
      <c r="J61" s="33">
        <f>IF(I61="Less(-)",-1,1)</f>
        <v>1</v>
      </c>
      <c r="K61" s="23" t="s">
        <v>39</v>
      </c>
      <c r="L61" s="23" t="s">
        <v>4</v>
      </c>
      <c r="M61" s="28"/>
      <c r="N61" s="23"/>
      <c r="O61" s="23"/>
      <c r="P61" s="31"/>
      <c r="Q61" s="23"/>
      <c r="R61" s="23"/>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7"/>
      <c r="BA61" s="29">
        <f>ROUND(total_amount_ba($B$2,$D$2,D61,F61,J61,K61,M61),0)</f>
        <v>4423</v>
      </c>
      <c r="BB61" s="38">
        <f>BA61+SUM(N61:AZ61)</f>
        <v>4423</v>
      </c>
      <c r="BC61" s="35" t="str">
        <f>SpellNumber(L61,BB61)</f>
        <v>INR  Four Thousand Four Hundred &amp; Twenty Three  Only</v>
      </c>
      <c r="IA61" s="21">
        <v>1.48</v>
      </c>
      <c r="IB61" s="21" t="s">
        <v>128</v>
      </c>
      <c r="IC61" s="21" t="s">
        <v>158</v>
      </c>
      <c r="ID61" s="21">
        <v>15</v>
      </c>
      <c r="IE61" s="22" t="s">
        <v>76</v>
      </c>
      <c r="IF61" s="22"/>
      <c r="IG61" s="22"/>
      <c r="IH61" s="22"/>
      <c r="II61" s="22"/>
    </row>
    <row r="62" spans="1:243" s="21" customFormat="1" ht="42.75">
      <c r="A62" s="62" t="s">
        <v>46</v>
      </c>
      <c r="B62" s="63"/>
      <c r="C62" s="64"/>
      <c r="D62" s="65"/>
      <c r="E62" s="65"/>
      <c r="F62" s="65"/>
      <c r="G62" s="65"/>
      <c r="H62" s="66"/>
      <c r="I62" s="66"/>
      <c r="J62" s="66"/>
      <c r="K62" s="66"/>
      <c r="L62" s="67"/>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39">
        <f>SUM(BA15:BA61)</f>
        <v>1245769</v>
      </c>
      <c r="BB62" s="69">
        <f>SUM(BB44:BB61)</f>
        <v>412166</v>
      </c>
      <c r="BC62" s="70" t="str">
        <f>SpellNumber(L62,BA62)</f>
        <v>  Twelve Lakh Forty Five Thousand Seven Hundred &amp; Sixty Nine  Only</v>
      </c>
      <c r="IE62" s="22"/>
      <c r="IF62" s="22"/>
      <c r="IG62" s="22"/>
      <c r="IH62" s="22"/>
      <c r="II62" s="22"/>
    </row>
    <row r="63" spans="1:243" s="21" customFormat="1" ht="18">
      <c r="A63" s="63" t="s">
        <v>47</v>
      </c>
      <c r="B63" s="71"/>
      <c r="C63" s="72"/>
      <c r="D63" s="80"/>
      <c r="E63" s="73" t="s">
        <v>53</v>
      </c>
      <c r="F63" s="30"/>
      <c r="G63" s="74"/>
      <c r="H63" s="75"/>
      <c r="I63" s="75"/>
      <c r="J63" s="75"/>
      <c r="K63" s="76"/>
      <c r="L63" s="24"/>
      <c r="M63" s="77"/>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25">
        <f>IF(ISBLANK(F63),0,IF(E63="Excess (+)",ROUND(BA62+(BA62*F63),2),IF(E63="Less (-)",ROUND(BA62+(BA62*F63*(-1)),2),IF(E63="At Par",BA62,0))))</f>
        <v>0</v>
      </c>
      <c r="BB63" s="78">
        <f>ROUND(BA63,0)</f>
        <v>0</v>
      </c>
      <c r="BC63" s="79" t="str">
        <f>SpellNumber($E$2,BB63)</f>
        <v>INR Zero Only</v>
      </c>
      <c r="IE63" s="22"/>
      <c r="IF63" s="22"/>
      <c r="IG63" s="22"/>
      <c r="IH63" s="22"/>
      <c r="II63" s="22"/>
    </row>
    <row r="64" spans="1:243" s="21" customFormat="1" ht="18">
      <c r="A64" s="62" t="s">
        <v>48</v>
      </c>
      <c r="B64" s="62"/>
      <c r="C64" s="88" t="str">
        <f>SpellNumber($E$2,BB63)</f>
        <v>INR Zero Only</v>
      </c>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IE64" s="22"/>
      <c r="IF64" s="22"/>
      <c r="IG64" s="22"/>
      <c r="IH64" s="22"/>
      <c r="II64" s="22"/>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9" ht="15"/>
    <row r="310" ht="15"/>
    <row r="311" ht="15"/>
    <row r="312" ht="15"/>
    <row r="313" ht="15"/>
    <row r="314" ht="15"/>
    <row r="315" ht="15"/>
    <row r="316" ht="15"/>
    <row r="317" ht="15"/>
    <row r="318"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5" ht="15"/>
    <row r="356" ht="15"/>
    <row r="357" ht="15"/>
    <row r="358" ht="15"/>
    <row r="360" ht="15"/>
    <row r="362" ht="15"/>
    <row r="363" ht="15"/>
    <row r="364" ht="15"/>
    <row r="365" ht="15"/>
    <row r="368" ht="15"/>
    <row r="369"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sheetData>
  <sheetProtection password="D850" sheet="1"/>
  <autoFilter ref="A11:BC64"/>
  <mergeCells count="21">
    <mergeCell ref="D53:BC53"/>
    <mergeCell ref="D33:BC33"/>
    <mergeCell ref="C64:BC64"/>
    <mergeCell ref="A9:BC9"/>
    <mergeCell ref="D25:BC25"/>
    <mergeCell ref="D27:BC27"/>
    <mergeCell ref="D14:BC14"/>
    <mergeCell ref="D18:BC18"/>
    <mergeCell ref="D13:BC13"/>
    <mergeCell ref="D35:BC35"/>
    <mergeCell ref="D44:BC44"/>
    <mergeCell ref="D38:BC38"/>
    <mergeCell ref="D56:BC56"/>
    <mergeCell ref="D60:BC60"/>
    <mergeCell ref="D21:BC21"/>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63">
      <formula1>IF(E63="Select",-1,IF(E63="At Par",0,0))</formula1>
      <formula2>IF(E63="Select",-1,IF(E63="At Par",0,0.99))</formula2>
    </dataValidation>
    <dataValidation type="list" allowBlank="1" showErrorMessage="1" sqref="E63">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3">
      <formula1>0</formula1>
      <formula2>99.9</formula2>
    </dataValidation>
    <dataValidation type="list" allowBlank="1" showErrorMessage="1" sqref="K15:K17 D13:D14 K19:K20 D18 D21 K22:K24 D25 K26 D27 K28:K32 D33 D38 D35 K34 K36:K37 K39:K43 D44 K45:K52 D53 K54:K55 D56 K57:K59 D60 K61">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7 G19:H20 G22:H24 G26:H26 G28:H32 G36:H37 G34:H34 G39:H43 G45:H52 G54:H55 G57:H59 G61:H61">
      <formula1>0</formula1>
      <formula2>999999999999999</formula2>
    </dataValidation>
    <dataValidation allowBlank="1" showInputMessage="1" showErrorMessage="1" promptTitle="Addition / Deduction" prompt="Please Choose the correct One" sqref="J15:J17 J19:J20 J22:J24 J26 J28:J32 J36:J37 J34 J39:J43 J45:J52 J54:J55 J57:J59 J61">
      <formula1>0</formula1>
      <formula2>0</formula2>
    </dataValidation>
    <dataValidation type="list" showErrorMessage="1" sqref="I15:I17 I19:I20 I22:I24 I26 I28:I32 I36:I37 I34 I39:I43 I45:I52 I54:I55 I57:I59 I6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7 N19:O20 N22:O24 N26:O26 N28:O32 N36:O37 N34:O34 N39:O43 N45:O52 N54:O55 N57:O59 N61:O6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7 R19:R20 R22:R24 R26 R28:R32 R36:R37 R34 R39:R43 R45:R52 R54:R55 R57:R59 R6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7 Q19:Q20 Q22:Q24 Q26 Q28:Q32 Q36:Q37 Q34 Q39:Q43 Q45:Q52 Q54:Q55 Q57:Q59 Q6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7 M19:M20 M22:M24 M26 M28:M32 M36:M37 M34 M39:M43 M45:M52 M54:M55 M57:M59 M61">
      <formula1>0</formula1>
      <formula2>999999999999999</formula2>
    </dataValidation>
    <dataValidation type="decimal" allowBlank="1" showInputMessage="1" showErrorMessage="1" promptTitle="Quantity" prompt="Please enter the Quantity for this item. " errorTitle="Invalid Entry" error="Only Numeric Values are allowed. " sqref="D15:D17 D19:D20 D22:D24 D26 D28:D32 D36:D37 D34 D39:D43 D45:D52 D54:D55 D57:D59 D61">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F17 F19:F20 F22:F24 F26 F28:F32 F36:F37 F34 F39:F43 F45:F52 F54:F55 F57:F59 F61">
      <formula1>0</formula1>
      <formula2>999999999999999</formula2>
    </dataValidation>
    <dataValidation type="list" allowBlank="1" showInputMessage="1" showErrorMessage="1" sqref="L58 L59 L13 L14 L15 L16 L17 L18 L19 L20 L21 L22 L23 L24 L25 L26 L27 L28 L29 L30 L31 L32 L33 L34 L35 L36 L37 L38 L39 L40 L41 L42 L43 L44 L45 L46 L47 L48 L49 L50 L51 L52 L53 L54 L55 L56 L57 L61 L60">
      <formula1>"INR"</formula1>
    </dataValidation>
    <dataValidation allowBlank="1" showInputMessage="1" showErrorMessage="1" promptTitle="Itemcode/Make" prompt="Please enter text" sqref="C14:C61">
      <formula1>0</formula1>
      <formula2>0</formula2>
    </dataValidation>
    <dataValidation type="decimal" allowBlank="1" showInputMessage="1" showErrorMessage="1" errorTitle="Invalid Entry" error="Only Numeric Values are allowed. " sqref="A14:A61">
      <formula1>0</formula1>
      <formula2>999999999999999</formula2>
    </dataValidation>
    <dataValidation allowBlank="1" showInputMessage="1" showErrorMessage="1" promptTitle="Item Description" prompt="Please enter Item Description in text" sqref="B34"/>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90" t="s">
        <v>49</v>
      </c>
      <c r="F6" s="90"/>
      <c r="G6" s="90"/>
      <c r="H6" s="90"/>
      <c r="I6" s="90"/>
      <c r="J6" s="90"/>
      <c r="K6" s="90"/>
    </row>
    <row r="7" spans="5:11" ht="15">
      <c r="E7" s="91"/>
      <c r="F7" s="91"/>
      <c r="G7" s="91"/>
      <c r="H7" s="91"/>
      <c r="I7" s="91"/>
      <c r="J7" s="91"/>
      <c r="K7" s="91"/>
    </row>
    <row r="8" spans="5:11" ht="15">
      <c r="E8" s="91"/>
      <c r="F8" s="91"/>
      <c r="G8" s="91"/>
      <c r="H8" s="91"/>
      <c r="I8" s="91"/>
      <c r="J8" s="91"/>
      <c r="K8" s="91"/>
    </row>
    <row r="9" spans="5:11" ht="15">
      <c r="E9" s="91"/>
      <c r="F9" s="91"/>
      <c r="G9" s="91"/>
      <c r="H9" s="91"/>
      <c r="I9" s="91"/>
      <c r="J9" s="91"/>
      <c r="K9" s="91"/>
    </row>
    <row r="10" spans="5:11" ht="15">
      <c r="E10" s="91"/>
      <c r="F10" s="91"/>
      <c r="G10" s="91"/>
      <c r="H10" s="91"/>
      <c r="I10" s="91"/>
      <c r="J10" s="91"/>
      <c r="K10" s="91"/>
    </row>
    <row r="11" spans="5:11" ht="15">
      <c r="E11" s="91"/>
      <c r="F11" s="91"/>
      <c r="G11" s="91"/>
      <c r="H11" s="91"/>
      <c r="I11" s="91"/>
      <c r="J11" s="91"/>
      <c r="K11" s="91"/>
    </row>
    <row r="12" spans="5:11" ht="15">
      <c r="E12" s="91"/>
      <c r="F12" s="91"/>
      <c r="G12" s="91"/>
      <c r="H12" s="91"/>
      <c r="I12" s="91"/>
      <c r="J12" s="91"/>
      <c r="K12" s="91"/>
    </row>
    <row r="13" spans="5:11" ht="15">
      <c r="E13" s="91"/>
      <c r="F13" s="91"/>
      <c r="G13" s="91"/>
      <c r="H13" s="91"/>
      <c r="I13" s="91"/>
      <c r="J13" s="91"/>
      <c r="K13" s="91"/>
    </row>
    <row r="14" spans="5:11" ht="15">
      <c r="E14" s="91"/>
      <c r="F14" s="91"/>
      <c r="G14" s="91"/>
      <c r="H14" s="91"/>
      <c r="I14" s="91"/>
      <c r="J14" s="91"/>
      <c r="K14" s="9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2022-11-30T09:45:33Z</cp:lastPrinted>
  <dcterms:created xsi:type="dcterms:W3CDTF">2009-01-30T06:42:42Z</dcterms:created>
  <dcterms:modified xsi:type="dcterms:W3CDTF">2023-04-19T05:28:38Z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