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'BoQ1'!$A$11:$BC$141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<sst xmlns="http://schemas.openxmlformats.org/spreadsheetml/2006/main" count="1031" uniqueCount="314">
  <si>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</si>
  <si>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</si>
  <si>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</si>
  <si>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</si>
  <si>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</si>
  <si>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</si>
  <si>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</si>
  <si>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</si>
  <si>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</si>
  <si>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</si>
  <si>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</si>
  <si>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</si>
  <si>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</si>
  <si>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</si>
  <si>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</si>
  <si>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</si>
  <si>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</si>
  <si>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</si>
  <si>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</si>
  <si>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</si>
  <si>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</si>
  <si>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</si>
  <si>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</si>
  <si>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</si>
  <si>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</si>
  <si>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</si>
  <si>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</si>
  <si>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</si>
  <si>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</si>
  <si>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</si>
  <si>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</si>
  <si>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</si>
  <si>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</si>
  <si>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</si>
  <si>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</si>
  <si>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</si>
  <si>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</si>
  <si>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</si>
  <si>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</si>
  <si>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</si>
  <si>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</si>
  <si>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</si>
  <si>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</si>
  <si>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</si>
  <si>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</si>
  <si>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</si>
  <si>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</si>
  <si>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</si>
  <si>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</si>
  <si>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</si>
  <si>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</si>
  <si>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</si>
  <si>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</si>
  <si>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</si>
  <si>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</si>
  <si>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</si>
  <si>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</si>
  <si>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</si>
  <si>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</si>
  <si>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</si>
  <si>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</si>
  <si>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</si>
  <si>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</si>
  <si>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</si>
  <si>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</si>
  <si>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</si>
  <si>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</si>
  <si>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</si>
  <si>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</si>
  <si>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</si>
  <si>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Thermo-Mechanically Treated bars of grade Fe-500D or more.</t>
  </si>
  <si>
    <t>MASONRY WORK</t>
  </si>
  <si>
    <t>metre</t>
  </si>
  <si>
    <t>Painting with synthetic enamel paint of approved brand and manufacture to give an even shade :</t>
  </si>
  <si>
    <t>Two or more coats on new work</t>
  </si>
  <si>
    <t>MINOR CIVIL MAINTENANCE WORK:</t>
  </si>
  <si>
    <t>Sqm</t>
  </si>
  <si>
    <t>item no.4</t>
  </si>
  <si>
    <t>item no.6</t>
  </si>
  <si>
    <t>item no.7</t>
  </si>
  <si>
    <t>item no.9</t>
  </si>
  <si>
    <t>item no.11</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</si>
  <si>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</si>
  <si>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</si>
  <si>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</si>
  <si>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</si>
  <si>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</si>
  <si>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</si>
  <si>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</si>
  <si>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</si>
  <si>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</si>
  <si>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</si>
  <si>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</si>
  <si>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</si>
  <si>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</si>
  <si>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</si>
  <si>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</si>
  <si>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</si>
  <si>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</si>
  <si>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</si>
  <si>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no.35</t>
  </si>
  <si>
    <t>item no.36</t>
  </si>
  <si>
    <t>item no.37</t>
  </si>
  <si>
    <t>item no.38</t>
  </si>
  <si>
    <t>item no.39</t>
  </si>
  <si>
    <t>item no.40</t>
  </si>
  <si>
    <t>item no.41</t>
  </si>
  <si>
    <t>item no.42</t>
  </si>
  <si>
    <t>item no.43</t>
  </si>
  <si>
    <t>item no.44</t>
  </si>
  <si>
    <t>item no.45</t>
  </si>
  <si>
    <t>item no.46</t>
  </si>
  <si>
    <t>item no.47</t>
  </si>
  <si>
    <t>item no.48</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</si>
  <si>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</si>
  <si>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</si>
  <si>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</si>
  <si>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</si>
  <si>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</si>
  <si>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</si>
  <si>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</si>
  <si>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</si>
  <si>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</si>
  <si>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</si>
  <si>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</si>
  <si>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</si>
  <si>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</si>
  <si>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</si>
  <si>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</si>
  <si>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</si>
  <si>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</si>
  <si>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</si>
  <si>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</si>
  <si>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</si>
  <si>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</si>
  <si>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</si>
  <si>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</si>
  <si>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</si>
  <si>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</si>
  <si>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</si>
  <si>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</si>
  <si>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</si>
  <si>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</si>
  <si>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</si>
  <si>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no.81</t>
  </si>
  <si>
    <t>item no.82</t>
  </si>
  <si>
    <t>item no.83</t>
  </si>
  <si>
    <t>By Mechanical Transport including loading,unloading and stacking</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</si>
  <si>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</si>
  <si>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</si>
  <si>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</si>
  <si>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STEEL WORK</t>
  </si>
  <si>
    <t>Demolishing cement concrete manually/ by mechanical means including disposal of material within 50 metres lead as per direction of Engineer - in - charge.</t>
  </si>
  <si>
    <t>Nominal concrete 1:3:6 or richer mix (i/c equivalent design mix)</t>
  </si>
  <si>
    <t>Cum</t>
  </si>
  <si>
    <t>Each</t>
  </si>
  <si>
    <t>Carriage of Materials</t>
  </si>
  <si>
    <t>Earth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</si>
  <si>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</si>
  <si>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</si>
  <si>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</si>
  <si>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</si>
  <si>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</si>
  <si>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</si>
  <si>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</si>
  <si>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</si>
  <si>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CEMENT CONCRETE (CAST IN SITU)</t>
  </si>
  <si>
    <t>1:2:4 (1 cement : 2 coarse sand (zone-III) derived from natural sources : 4 graded stone aggregate 20 mm nominal size derived from natural sources)</t>
  </si>
  <si>
    <t>1:5:10 (1 cement : 5 coarse sand (zone-III) derived from natural sources : 10 graded stone aggregate 40 mm nominal size derived from natural sources)</t>
  </si>
  <si>
    <t>Centering and shuttering including strutting, propping etc. and removal of form work for :</t>
  </si>
  <si>
    <t>Foundations, footings, bases for columns</t>
  </si>
  <si>
    <t>Extra for providing and mixing water proofing material in cement concrete work in doses by weight of cement as per manufacturer's specification.</t>
  </si>
  <si>
    <t>Walls (any thickness) including attached pilasters, butteresses, plinth and string courses etc.</t>
  </si>
  <si>
    <t>Lintels, beams, plinth beams, girders, bressumers and cantilevers</t>
  </si>
  <si>
    <t>Steel reinforcement for R.C.C. work including straightening, cutting, bending, placing in position and binding all complete upto plinth level.</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</si>
  <si>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</si>
  <si>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upto plinth level</t>
  </si>
  <si>
    <t>Concrete of M25 grade with  minimum cement content of 330 kg /cum</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</si>
  <si>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</si>
  <si>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</si>
  <si>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</si>
  <si>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</si>
  <si>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</si>
  <si>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</si>
  <si>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20 mm cement plaster of mix :</t>
  </si>
  <si>
    <t>1:6 (1 cement: 6 fine sand)</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</si>
  <si>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</si>
  <si>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</si>
  <si>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</si>
  <si>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</si>
  <si>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Dismantling and Demolishing</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</si>
  <si>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</si>
  <si>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</si>
  <si>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</si>
  <si>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From brick work in cement mortar</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</si>
  <si>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</si>
  <si>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</si>
  <si>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</si>
  <si>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</si>
  <si>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</si>
  <si>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fixing G.I. chain link fabric fencing of required width in mesh size 50x50 mm including strengthening with 2 mm dia wire or nuts, bolts and washers as required complete as per the direction of Engineer-in-charge.</t>
  </si>
  <si>
    <t>Made of G.I. wire of dia 4 mm</t>
  </si>
  <si>
    <t>Providing and laying tactile tile (for vision impaired persons as per standards) of size 300x300x9.8mm having with water absorption less than 0.5% and conforming to IS:15622 of approved make in all colours and shades in for outdoor floors such as footpath, court yard, multi modals location etc., laid on 20mm thick base of cement mortar 1:4 (1 cement : 4 coarse sand) in all shapes &amp; patterns including grouting the joints with white cement mixed with matching pigments etc. complete as per direction of Engineer-in-Charge.</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</si>
  <si>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</si>
  <si>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</si>
  <si>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</si>
  <si>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</si>
  <si>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</si>
  <si>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laying non-pressure NP2 class (light duty) R.C.C. pipes with collars jointed with stiff mixture of cement mortar in the proportion of 1:2 (1 cement : 2 fine sand) including testing of joints etc. complete :</t>
  </si>
  <si>
    <t>300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</si>
  <si>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</si>
  <si>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</si>
  <si>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</si>
  <si>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Extra for depth for manholes :</t>
  </si>
  <si>
    <t>Size 90x80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</si>
  <si>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</si>
  <si>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</si>
  <si>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Brick work with common burnt clay F.P.S. (non modular) bricks of class designation 7.5 in foundation and plinth in:
Cement mortar 1:6 (1 cement : 6 coarse sand)
with old available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</si>
  <si>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</si>
  <si>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Swimming Pool Work</t>
  </si>
  <si>
    <t>Supplying, Installation, Testing &amp; Commissioning of Filter for Main Pool (1200 MM Dia)     
Blue colour bobbin wound sand filters, manufactured totally in NON-CORROSIVE material and UV resistance surface. Filter should be supplied complete with manual air bleeder, water drain, emptying plug, fitted with collector arms and diffuser made from unplasticized PVC and polypropelene and with top mounted multi-port valve of 2" for carrying out filtration, back washing and rinsing of filter media. MPV should be supplied with pressure gauge. Flow Rate = 30 M3/Hr, Filtration Velocity = 30 M3/Hr/M2, Maximum Working Pressure 2.5 Kg/Cm2, Diameter = 1200 MM     
Make: Pentair or approved equivalent</t>
  </si>
  <si>
    <t xml:space="preserve">Supplying &amp; filling of Multi Graded Sand for Filter (Each Pack Contains 50 Kg) Grade of Sand Media 8X16, 16X32     
</t>
  </si>
  <si>
    <t>Supplying, Installation, Testing &amp; Commissioning of Re-circulating Pump Main Pool and Kid's Pool     
Self Priming  pumps. Motorshafts in stainless steel AISI-420, impeller in polyroilen, mechanical seal  in graphite.with  motor -2850 rpm, 2.2 kw, 220 V or 380 V, 3.0 HP, protection IP-55 and insulation class-F.  With Pre Filter 3 Phase, Flow Rate 22 M3/Hr @Head Size 10 Mtr     
Make: Pentair or approved equivalent</t>
  </si>
  <si>
    <t>Supplying, Installation, Testing &amp; Commissioning of Re-circulating Pump For Water Curtains     
Self Priming  pumps. Motorshafts in stainless steel AISI-420, impeller in polyroilen, mechanical seal  in graphite.with  motor -2850 rpm, 2.2 kw, 220 V or 380 V, 7.5 HP, protection IP-55 and insulation class-F.  With Pre Filter 3 Phase, Flow Rate 22 M3/Hr @Head Size 10 Mtr     
Make: Kirlosker or approved equivalent</t>
  </si>
  <si>
    <t>Supplying, Installation, Testing &amp; Commissioning of Square Main Drains for Main Pool (To Drain Out the Pool)     
ABS Drain Grills  -  300mm x 300mm     
Make: Pentair or approved equivalent</t>
  </si>
  <si>
    <t>Supplying, Installation, Testing &amp; Commissioning of Floor Inlet to Provide filtered Water to the Pool      
Floor inlet 2" slipwith 1.5" slip bushing, 3500-4000 Litre Discharge of Water Per Hour, Colour - white/off-white     
Make: Pentair or approved equivalent</t>
  </si>
  <si>
    <t>Supplying, Installation, Testing &amp; Commissioning of Over Flow Channel Cover Grating (Material use ABS 295X20X0.4 MM)     
Make: Pentair or approved equivalent</t>
  </si>
  <si>
    <t>"Providing &amp; fixing Stainless steel ladder of SS-304 Grade in 48 mm Dia x 3 mm thickness piping with 600 mm length – orange coloured or any approved one with  fibre moulded steps, removable type, designed Stainless steel pool ladder with SS304  hand grip piping of 48mm x 3 mm thk, having  600 mm length x150 mm width x 70 mm thick – Anti skid-Button model – Non sharp-edged, concealed box type – Strong in 3.5 Kgs Weight , quality - Fibre moulded ladder steps in orange colour and ½”  stainless steel 304  stud on through out with Dhoom nuts on both the ends. 2 Nos each - Fibre moulded foundation anchor cup with cover for top grouting and wall resting rubber bushes on bottom. -  complete. 
Ladder having 4 steps "</t>
  </si>
  <si>
    <t>Supplying, Installation, Testing &amp; Commissioning of class on - off dosing pump 05L/hr 7 bar whose flow can be manually regulated using a potentiometer that determines the frequency of injections , Regulation range of 0-100% and 0-20%. Low maintenance.for wall or floor assembly , easy to safe work , made of the most resistant materials.don't require oil.flow 05 L/hr 7 bar pressure.     
Make: Pentair or approved equivalent</t>
  </si>
  <si>
    <t>Supplying, Installation, Testing &amp; Commissioning of 100 litre dosing tank of ABS Material, Thickness of Tank 3 MM, Height of Tank is 450 MM</t>
  </si>
  <si>
    <t>Supplying, Installation, Testing &amp; Commissioning of Manual Agitator Shaft Length 600mm     
Chemical Holding Tanks – CylindricalThis range of holding tanks can be considered the -standard’ type suitable for most plant rooms. The tanks feature a raised platform on top which allows for easy mounting of chemical dosing pumps etc. As standard, the cylindrical tanks are produced in natural MDPE. 108Lt Holding Tank 470mm Dia x 680mm H     
Make: Pentair or approved equivalent</t>
  </si>
  <si>
    <t>Supplying, Installation, Testing &amp; Commissioning of 110 Watt UV Clarifier flow rate 25,000 liters     
For Swimming Pool upto 25000 Ltr/ Hr,  Maximum Flow Rate 12500, Bulb Type T8, Bulb Life 9000 (Hours) with Electronic Ballast, Inlet-Outlet 2X1.2" Socket, with Electrical Rating 110-240V 50-60Hz. Dimension 450 X 167 X 88     
Make: Pentair or approved equivalent</t>
  </si>
  <si>
    <t>Supplying, Installation, Testing &amp; Commissioning of 12W 12V white 144 lamps  LeD in SS - 304 Material, IP 68 Rating, Dimension of Light - 200 MM Dia with the Service Life of 100,000 Hours, as opposed to 1000 hours for conventional lamps and each LED lights Saves 90% of Electricty Consumption     
Make: Watronix or approved equivalent</t>
  </si>
  <si>
    <t>Supplying &amp; installation of ABS Deck Box(Suitable for Use with Lights)IP65  2 Side outlets and 1 inlet. All the threads are ¾” BSP connection      
Make: Pentair or approved equivalent</t>
  </si>
  <si>
    <t>Supplying, Installation, Testing &amp; Commissioning of Transformer 300VA/ 12V output IP20, in ABS Box/ Metal Box, Signal Implifier to LED Lights.      
Select dazzling light shows from 7 predefined themes or 5 fixed colors to suit your mood, Suitable for indoor and outdoor environments for flexible installation, Featuring twilight mode with automatic seasonal adjustments,Control up to 150 Watts of Single Color or Multi Color LED Lights on a single circuit.     
Make: Watronix or approved equivalent</t>
  </si>
  <si>
    <t>Supplying, Installation, Testing &amp; Commissioning of SS WATER SPOUT FOR WATER SHEET     
SS - 304 Water Sheet Spout, thickness of SS-304 (2 MM) Each would be 600 Width and Hight100 MM with the Deep of 200 MM, Inlet Connection of 65 MM, and the Water Sheet Outlet 600 MM.</t>
  </si>
  <si>
    <t>Supplying, Installation, Testing &amp; Commissioning of WATER CURTAIN LIGHTS     
Water Sheet LED Lights 9W 12V With Amplifier and Auto Color Change Driver, IP 68 Rating, Length of Light 600MM Each Light with LED Bulb</t>
  </si>
  <si>
    <t>Supplying, Installation, Testing &amp; Commissioning of 1.5" (38mm) Floating Hose Spiralwound 2 color - 12metre Graphite, EVA, UV Resistant, Designs to hose to keep floating even full of water and allows the cleaner to work freely of the pool floor, End Fittings Included</t>
  </si>
  <si>
    <t>Supplying, Installation, Testing &amp; Commissioning of Test kit (Liquid) for pH and Chlorine</t>
  </si>
  <si>
    <t>Supplying, Installation, Testing &amp; Commissioning of uPVC pressure pipes of 10Kgf/cm2 pressure including fittings, tees, bends, clamps, coupling and adaptors supports, and jointing with solvent joint, testing , chased in wall as per standard design (For water supply , drain , vaccume &amp; overflow pipe). of Supreme make or approved equivalent</t>
  </si>
  <si>
    <t>63 mm dia</t>
  </si>
  <si>
    <t xml:space="preserve">75 mm dia </t>
  </si>
  <si>
    <t xml:space="preserve">90 mm dia </t>
  </si>
  <si>
    <t xml:space="preserve">110 mm dia </t>
  </si>
  <si>
    <t xml:space="preserve">160 mm dia </t>
  </si>
  <si>
    <t>Supplying, Installation, Testing &amp; Commissioning of uPVC Puddle and Sleeves of 10Kgf/cm2 pressure including fittings, tees, bends, clamps, coupling and adaptors supports, and jointing with solvent joint, testing , chased in wall as per standard design (For water supply , drain , vaccume &amp; overflow pipe). of Supreme make or approved equivalent</t>
  </si>
  <si>
    <t xml:space="preserve">63 mm dia </t>
  </si>
  <si>
    <t>Providing &amp; fixing of Butterfly Valve make : Zoloto / Sant With Complete Fittings Nut, Bolt, Flanges etc. complete</t>
  </si>
  <si>
    <t>65 mm Dia</t>
  </si>
  <si>
    <t>100 mm Dia</t>
  </si>
  <si>
    <t>160 mm Dia</t>
  </si>
  <si>
    <t>Providing &amp; fixing Non return valve make : Zoloto / Sant With Complete Fittings Nut, Bolt, Flanges etc. complete</t>
  </si>
  <si>
    <t>Supplying, Installation &amp; Testing of Electrical Control Panel (Complete in all respect likewise: switch gears, MCB, TPN, Bar Channels, PVC Glands, Voltameter, Ameter,Buttons) for 3 Nos. Pump     
Make: L&amp;T/Scheinder/ABB</t>
  </si>
  <si>
    <t>Supplying, Installation &amp; Testing of Wiring &amp; Conduiting 2.5 MM 2 Core (Red And Blue) Including Conduit Fitting All around Swimming Pool And Pump Room     
Make: Polycab/Finolex/Havells</t>
  </si>
  <si>
    <t>Supplying, Installation &amp; Testing of Wiring &amp; Conduiting 2.5 MM 1 Core (Green And Yellow) Including Conduit Fitting All around Swimming Pool And Pump Room      
Make: Polycab/Finolex/Havells</t>
  </si>
  <si>
    <t xml:space="preserve">Supplying, Installation &amp; Testing of Wiring &amp; Conduiting 10 MM 3 Core Armoured Cable (Red, Blue and Black) used for Pupms Inside the Pump Room with Conduit     
Make: Polycab/Finolex/Havells </t>
  </si>
  <si>
    <t>Waterproofing treatment of Sub Structure area     
Water Proofing Of Swimming Pool - Pressure Grouting with Aquaguard 50% Slurry, afterwards 1 coat of EMB + Laying with Fiber Mesh + 2 Coat of Latex</t>
  </si>
  <si>
    <t>Waterproofing treatment of Wet Areas     
Waterproofing membrane  to external floor; 4mm thick modified SBS bitumen waterproofing membrane with 180g/m² unwoven polyester reinforcement; applied over one coat of primer     
Horizontal Surface: including 200mm Vertical  High      
Vertical Surface: including 200mm Vertical  High</t>
  </si>
  <si>
    <t xml:space="preserve">Providing and laying  swimming pool tiles of  approved size of confirming to IS1360 &amp; ISO 10545 of Johnson Endura (Azure/deep blue) or equivalent with same specifications with with cement based high polymer modified quick-set tile adhesive (Water based) conforming to IS: 15477, in average 3mm thickness and grouting/jonting with epoxy of endura epoxy grout or euivalant.     
</t>
  </si>
  <si>
    <t>per 50kg
cement</t>
  </si>
  <si>
    <t>1000 Nos</t>
  </si>
  <si>
    <t>Bag</t>
  </si>
  <si>
    <t>Mt</t>
  </si>
  <si>
    <t>Name of Work: Construction of a new Swimming Pool for Kids at IIT Kanpur</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</si>
  <si>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</si>
  <si>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</si>
  <si>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</si>
  <si>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</si>
  <si>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</si>
  <si>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</si>
  <si>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</si>
  <si>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</si>
  <si>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</si>
  <si>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</si>
  <si>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</si>
  <si>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</si>
  <si>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</si>
  <si>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</si>
  <si>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</si>
  <si>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</si>
  <si>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</si>
  <si>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</si>
  <si>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</si>
  <si>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</si>
  <si>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</si>
  <si>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</si>
  <si>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</si>
  <si>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</si>
  <si>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</si>
  <si>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</si>
  <si>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</si>
  <si>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</si>
  <si>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</si>
  <si>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</si>
  <si>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</si>
  <si>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</si>
  <si>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</si>
  <si>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</si>
  <si>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</si>
  <si>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</si>
  <si>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</si>
  <si>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</si>
  <si>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</si>
  <si>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</si>
  <si>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</si>
  <si>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</si>
  <si>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</si>
  <si>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</si>
  <si>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</si>
  <si>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</si>
  <si>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</si>
  <si>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INR Zero Only</t>
  </si>
  <si>
    <t xml:space="preserve">Contract No:   </t>
  </si>
  <si>
    <t>Tender Inviting Authority: Dean of Infrastructure &amp; Planning, IIT Kanpur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</si>
</sst>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4" xfId="59" applyNumberFormat="1" applyFont="1" applyFill="1" applyBorder="1" applyAlignment="1">
      <alignment horizontal="right" vertical="top"/>
      <protection/>
    </xf>
    <xf numFmtId="0" fontId="59" fillId="0" borderId="15" xfId="0" applyFont="1" applyFill="1" applyBorder="1" applyAlignment="1">
      <alignment horizontal="right" vertical="top"/>
    </xf>
    <xf numFmtId="2" fontId="7" fillId="0" borderId="14"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5" xfId="56" applyNumberFormat="1" applyFont="1" applyFill="1" applyBorder="1" applyAlignment="1" applyProtection="1">
      <alignment horizontal="right" vertical="top"/>
      <protection locked="0"/>
    </xf>
    <xf numFmtId="2" fontId="4" fillId="0" borderId="15" xfId="59" applyNumberFormat="1" applyFont="1" applyFill="1" applyBorder="1" applyAlignment="1">
      <alignment horizontal="right" vertical="top"/>
      <protection/>
    </xf>
    <xf numFmtId="2" fontId="4" fillId="0" borderId="15" xfId="56" applyNumberFormat="1" applyFont="1" applyFill="1" applyBorder="1" applyAlignment="1">
      <alignment horizontal="right" vertical="top"/>
      <protection/>
    </xf>
    <xf numFmtId="2" fontId="7" fillId="33" borderId="15" xfId="56" applyNumberFormat="1" applyFont="1" applyFill="1" applyBorder="1" applyAlignment="1" applyProtection="1">
      <alignment horizontal="right" vertical="top"/>
      <protection locked="0"/>
    </xf>
    <xf numFmtId="2" fontId="7" fillId="0" borderId="15" xfId="56" applyNumberFormat="1" applyFont="1" applyFill="1" applyBorder="1" applyAlignment="1" applyProtection="1">
      <alignment horizontal="right" vertical="top" wrapText="1"/>
      <protection locked="0"/>
    </xf>
    <xf numFmtId="2" fontId="7" fillId="0" borderId="15" xfId="58" applyNumberFormat="1" applyFont="1" applyFill="1" applyBorder="1" applyAlignment="1">
      <alignment horizontal="right" vertical="top"/>
      <protection/>
    </xf>
    <xf numFmtId="0" fontId="4" fillId="0" borderId="15"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7" xfId="58" applyNumberFormat="1" applyFont="1" applyFill="1" applyBorder="1" applyAlignment="1">
      <alignment horizontal="righ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5" xfId="0" applyFont="1" applyFill="1" applyBorder="1" applyAlignment="1">
      <alignment horizontal="center" vertical="top"/>
    </xf>
    <xf numFmtId="0" fontId="4" fillId="0" borderId="15" xfId="0" applyFont="1" applyFill="1" applyBorder="1" applyAlignment="1">
      <alignment vertical="top" wrapText="1"/>
    </xf>
    <xf numFmtId="0" fontId="4" fillId="0" borderId="15" xfId="0" applyFont="1" applyFill="1" applyBorder="1" applyAlignment="1">
      <alignment vertical="top"/>
    </xf>
    <xf numFmtId="49" fontId="4" fillId="0" borderId="15" xfId="0" applyNumberFormat="1" applyFont="1" applyFill="1" applyBorder="1" applyAlignment="1">
      <alignment horizontal="center" vertical="top"/>
    </xf>
    <xf numFmtId="2" fontId="4" fillId="0" borderId="15" xfId="0" applyNumberFormat="1" applyFont="1" applyFill="1" applyBorder="1" applyAlignment="1">
      <alignment horizontal="center" vertical="top"/>
    </xf>
    <xf numFmtId="0" fontId="4" fillId="0" borderId="15"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1" xfId="56" applyNumberFormat="1" applyFont="1" applyFill="1" applyBorder="1" applyAlignment="1" applyProtection="1">
      <alignment horizontal="center" vertical="top"/>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5" fillId="0" borderId="0" xfId="56" applyNumberFormat="1" applyFont="1" applyFill="1" applyAlignment="1">
      <alignment vertical="top" wrapText="1"/>
      <protection/>
    </xf>
    <xf numFmtId="0" fontId="0" fillId="0" borderId="0" xfId="56" applyNumberFormat="1" applyFill="1" applyAlignment="1">
      <alignment wrapText="1"/>
      <protection/>
    </xf>
    <xf numFmtId="0" fontId="16" fillId="0" borderId="11" xfId="59"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21" xfId="56" applyNumberFormat="1" applyFont="1" applyFill="1" applyBorder="1" applyAlignment="1" applyProtection="1">
      <alignment horizontal="center" vertical="top"/>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xf numFmtId="0" fontId="7" fillId="0" borderId="24" xfId="59" applyNumberFormat="1" applyFont="1" applyFill="1" applyBorder="1" applyAlignment="1">
      <alignment horizontal="center" vertical="top"/>
      <protection/>
    </xf>
    <xf numFmtId="0" fontId="7" fillId="0" borderId="25" xfId="59" applyNumberFormat="1" applyFont="1" applyFill="1" applyBorder="1" applyAlignment="1">
      <alignment horizontal="center" vertical="top"/>
      <protection/>
    </xf>
    <xf numFmtId="0" fontId="7" fillId="0" borderId="10" xfId="59" applyNumberFormat="1" applyFont="1" applyFill="1" applyBorder="1" applyAlignment="1">
      <alignment horizontal="center" vertical="top"/>
      <protection/>
    </xf>
    <xf numFmtId="0" fontId="7" fillId="0" borderId="26" xfId="59" applyNumberFormat="1" applyFont="1" applyFill="1" applyBorder="1" applyAlignment="1">
      <alignment horizontal="center"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41"/>
  <sheetViews>
    <sheetView showGridLines="0" zoomScale="85" zoomScaleNormal="85" zoomScalePageLayoutView="0" workbookViewId="0" topLeftCell="A1">
      <selection activeCell="A4" sqref="A4:BC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1" t="str">
        <f>B2&amp;" BoQ"</f>
        <v>Percentage BoQ</v>
      </c>
      <c r="B1" s="81"/>
      <c r="C1" s="81"/>
      <c r="D1" s="81"/>
      <c r="E1" s="81"/>
      <c r="F1" s="81"/>
      <c r="G1" s="81"/>
      <c r="H1" s="81"/>
      <c r="I1" s="81"/>
      <c r="J1" s="81"/>
      <c r="K1" s="81"/>
      <c r="L1" s="8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2" t="s">
        <v>313</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8.25" customHeight="1">
      <c r="A5" s="82" t="s">
        <v>263</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30.75" customHeight="1">
      <c r="A6" s="82" t="s">
        <v>312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3">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60">
        <v>1</v>
      </c>
      <c r="B13" s="65" t="s">
        <v>156</v>
      </c>
      <c r="C13" s="35" t="s">
        <v>55</v>
      </c>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IA13" s="22">
        <v>1</v>
      </c>
      <c r="IB13" s="22" t="s">
        <v>156</v>
      </c>
      <c r="IC13" s="22" t="s">
        <v>55</v>
      </c>
      <c r="IE13" s="23"/>
      <c r="IF13" s="23" t="s">
        <v>34</v>
      </c>
      <c r="IG13" s="23" t="s">
        <v>35</v>
      </c>
      <c r="IH13" s="23">
        <v>10</v>
      </c>
      <c r="II13" s="23" t="s">
        <v>36</v>
      </c>
    </row>
    <row r="14" spans="1:243" s="22" customFormat="1" ht="40.5" customHeight="1">
      <c r="A14" s="60">
        <v>1.01</v>
      </c>
      <c r="B14" s="65" t="s">
        <v>147</v>
      </c>
      <c r="C14" s="35" t="s">
        <v>56</v>
      </c>
      <c r="D14" s="75"/>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7"/>
      <c r="IA14" s="22">
        <v>1.01</v>
      </c>
      <c r="IB14" s="22" t="s">
        <v>147</v>
      </c>
      <c r="IC14" s="22" t="s">
        <v>56</v>
      </c>
      <c r="IE14" s="23"/>
      <c r="IF14" s="23" t="s">
        <v>40</v>
      </c>
      <c r="IG14" s="23" t="s">
        <v>35</v>
      </c>
      <c r="IH14" s="23">
        <v>123.223</v>
      </c>
      <c r="II14" s="23" t="s">
        <v>37</v>
      </c>
    </row>
    <row r="15" spans="1:243" s="22" customFormat="1" ht="28.5">
      <c r="A15" s="60">
        <v>1.02</v>
      </c>
      <c r="B15" s="61" t="s">
        <v>157</v>
      </c>
      <c r="C15" s="35" t="s">
        <v>57</v>
      </c>
      <c r="D15" s="62">
        <v>200</v>
      </c>
      <c r="E15" s="63" t="s">
        <v>64</v>
      </c>
      <c r="F15" s="64">
        <v>178.85</v>
      </c>
      <c r="G15" s="36"/>
      <c r="H15" s="24"/>
      <c r="I15" s="41" t="s">
        <v>38</v>
      </c>
      <c r="J15" s="42">
        <f>IF(I15="Less(-)",-1,1)</f>
        <v>1</v>
      </c>
      <c r="K15" s="24" t="s">
        <v>39</v>
      </c>
      <c r="L15" s="24" t="s">
        <v>4</v>
      </c>
      <c r="M15" s="37"/>
      <c r="N15" s="24"/>
      <c r="O15" s="24"/>
      <c r="P15" s="40"/>
      <c r="Q15" s="24"/>
      <c r="R15" s="24"/>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53"/>
      <c r="BA15" s="38">
        <f>ROUND(total_amount_ba($B$2,$D$2,D15,F15,J15,K15,M15),0)</f>
        <v>35770</v>
      </c>
      <c r="BB15" s="54">
        <f>BA15+SUM(N15:AZ15)</f>
        <v>35770</v>
      </c>
      <c r="BC15" s="50" t="str">
        <f>SpellNumber(L15,BB15)</f>
        <v>INR  Thirty Five Thousand Seven Hundred &amp; Seventy  Only</v>
      </c>
      <c r="IA15" s="22">
        <v>1.02</v>
      </c>
      <c r="IB15" s="22" t="s">
        <v>157</v>
      </c>
      <c r="IC15" s="22" t="s">
        <v>57</v>
      </c>
      <c r="ID15" s="22">
        <v>200</v>
      </c>
      <c r="IE15" s="23" t="s">
        <v>64</v>
      </c>
      <c r="IF15" s="23" t="s">
        <v>41</v>
      </c>
      <c r="IG15" s="23" t="s">
        <v>42</v>
      </c>
      <c r="IH15" s="23">
        <v>213</v>
      </c>
      <c r="II15" s="23" t="s">
        <v>37</v>
      </c>
    </row>
    <row r="16" spans="1:243" s="22" customFormat="1" ht="15.75">
      <c r="A16" s="60">
        <v>2</v>
      </c>
      <c r="B16" s="61" t="s">
        <v>158</v>
      </c>
      <c r="C16" s="35" t="s">
        <v>77</v>
      </c>
      <c r="D16" s="75"/>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IA16" s="22">
        <v>2</v>
      </c>
      <c r="IB16" s="22" t="s">
        <v>158</v>
      </c>
      <c r="IC16" s="22" t="s">
        <v>77</v>
      </c>
      <c r="IE16" s="23"/>
      <c r="IF16" s="23"/>
      <c r="IG16" s="23"/>
      <c r="IH16" s="23"/>
      <c r="II16" s="23"/>
    </row>
    <row r="17" spans="1:243" s="22" customFormat="1" ht="156.75">
      <c r="A17" s="60">
        <v>2.01</v>
      </c>
      <c r="B17" s="65" t="s">
        <v>159</v>
      </c>
      <c r="C17" s="35" t="s">
        <v>58</v>
      </c>
      <c r="D17" s="75"/>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A17" s="22">
        <v>2.01</v>
      </c>
      <c r="IB17" s="22" t="s">
        <v>159</v>
      </c>
      <c r="IC17" s="22" t="s">
        <v>58</v>
      </c>
      <c r="IE17" s="23"/>
      <c r="IF17" s="23"/>
      <c r="IG17" s="23"/>
      <c r="IH17" s="23"/>
      <c r="II17" s="23"/>
    </row>
    <row r="18" spans="1:243" s="22" customFormat="1" ht="28.5">
      <c r="A18" s="60">
        <v>2.02</v>
      </c>
      <c r="B18" s="61" t="s">
        <v>160</v>
      </c>
      <c r="C18" s="35" t="s">
        <v>78</v>
      </c>
      <c r="D18" s="62">
        <v>700</v>
      </c>
      <c r="E18" s="63" t="s">
        <v>64</v>
      </c>
      <c r="F18" s="64">
        <v>251.51</v>
      </c>
      <c r="G18" s="36"/>
      <c r="H18" s="24"/>
      <c r="I18" s="41" t="s">
        <v>38</v>
      </c>
      <c r="J18" s="42">
        <f>IF(I18="Less(-)",-1,1)</f>
        <v>1</v>
      </c>
      <c r="K18" s="24" t="s">
        <v>39</v>
      </c>
      <c r="L18" s="24" t="s">
        <v>4</v>
      </c>
      <c r="M18" s="37"/>
      <c r="N18" s="24"/>
      <c r="O18" s="24"/>
      <c r="P18" s="40"/>
      <c r="Q18" s="24"/>
      <c r="R18" s="24"/>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53"/>
      <c r="BA18" s="38">
        <f>ROUND(total_amount_ba($B$2,$D$2,D18,F18,J18,K18,M18),0)</f>
        <v>176057</v>
      </c>
      <c r="BB18" s="54">
        <f>BA18+SUM(N18:AZ18)</f>
        <v>176057</v>
      </c>
      <c r="BC18" s="50" t="str">
        <f>SpellNumber(L18,BB18)</f>
        <v>INR  One Lakh Seventy Six Thousand  &amp;Fifty Seven  Only</v>
      </c>
      <c r="IA18" s="22">
        <v>2.02</v>
      </c>
      <c r="IB18" s="22" t="s">
        <v>160</v>
      </c>
      <c r="IC18" s="22" t="s">
        <v>78</v>
      </c>
      <c r="ID18" s="22">
        <v>700</v>
      </c>
      <c r="IE18" s="23" t="s">
        <v>64</v>
      </c>
      <c r="IF18" s="23"/>
      <c r="IG18" s="23"/>
      <c r="IH18" s="23"/>
      <c r="II18" s="23"/>
    </row>
    <row r="19" spans="1:243" s="22" customFormat="1" ht="171">
      <c r="A19" s="60">
        <v>2.03</v>
      </c>
      <c r="B19" s="61" t="s">
        <v>161</v>
      </c>
      <c r="C19" s="35" t="s">
        <v>79</v>
      </c>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7"/>
      <c r="IA19" s="22">
        <v>2.03</v>
      </c>
      <c r="IB19" s="22" t="s">
        <v>161</v>
      </c>
      <c r="IC19" s="22" t="s">
        <v>79</v>
      </c>
      <c r="IE19" s="23"/>
      <c r="IF19" s="23"/>
      <c r="IG19" s="23"/>
      <c r="IH19" s="23"/>
      <c r="II19" s="23"/>
    </row>
    <row r="20" spans="1:243" s="22" customFormat="1" ht="30.75" customHeight="1">
      <c r="A20" s="60">
        <v>2.04</v>
      </c>
      <c r="B20" s="61" t="s">
        <v>162</v>
      </c>
      <c r="C20" s="35" t="s">
        <v>59</v>
      </c>
      <c r="D20" s="75"/>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7"/>
      <c r="IA20" s="22">
        <v>2.04</v>
      </c>
      <c r="IB20" s="22" t="s">
        <v>162</v>
      </c>
      <c r="IC20" s="22" t="s">
        <v>59</v>
      </c>
      <c r="IE20" s="23"/>
      <c r="IF20" s="23" t="s">
        <v>34</v>
      </c>
      <c r="IG20" s="23" t="s">
        <v>43</v>
      </c>
      <c r="IH20" s="23">
        <v>10</v>
      </c>
      <c r="II20" s="23" t="s">
        <v>37</v>
      </c>
    </row>
    <row r="21" spans="1:243" s="22" customFormat="1" ht="28.5">
      <c r="A21" s="60">
        <v>2.05</v>
      </c>
      <c r="B21" s="61" t="s">
        <v>163</v>
      </c>
      <c r="C21" s="35" t="s">
        <v>80</v>
      </c>
      <c r="D21" s="62">
        <v>100</v>
      </c>
      <c r="E21" s="63" t="s">
        <v>72</v>
      </c>
      <c r="F21" s="64">
        <v>365.94</v>
      </c>
      <c r="G21" s="36"/>
      <c r="H21" s="24"/>
      <c r="I21" s="41" t="s">
        <v>38</v>
      </c>
      <c r="J21" s="42">
        <f>IF(I21="Less(-)",-1,1)</f>
        <v>1</v>
      </c>
      <c r="K21" s="24" t="s">
        <v>39</v>
      </c>
      <c r="L21" s="24" t="s">
        <v>4</v>
      </c>
      <c r="M21" s="37"/>
      <c r="N21" s="24"/>
      <c r="O21" s="24"/>
      <c r="P21" s="40"/>
      <c r="Q21" s="24"/>
      <c r="R21" s="24"/>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53"/>
      <c r="BA21" s="38">
        <f>ROUND(total_amount_ba($B$2,$D$2,D21,F21,J21,K21,M21),0)</f>
        <v>36594</v>
      </c>
      <c r="BB21" s="54">
        <f>BA21+SUM(N21:AZ21)</f>
        <v>36594</v>
      </c>
      <c r="BC21" s="50" t="str">
        <f>SpellNumber(L21,BB21)</f>
        <v>INR  Thirty Six Thousand Five Hundred &amp; Ninety Four  Only</v>
      </c>
      <c r="IA21" s="22">
        <v>2.05</v>
      </c>
      <c r="IB21" s="22" t="s">
        <v>163</v>
      </c>
      <c r="IC21" s="22" t="s">
        <v>80</v>
      </c>
      <c r="ID21" s="22">
        <v>100</v>
      </c>
      <c r="IE21" s="23" t="s">
        <v>72</v>
      </c>
      <c r="IF21" s="23"/>
      <c r="IG21" s="23"/>
      <c r="IH21" s="23"/>
      <c r="II21" s="23"/>
    </row>
    <row r="22" spans="1:243" s="22" customFormat="1" ht="99.75">
      <c r="A22" s="60">
        <v>2.06</v>
      </c>
      <c r="B22" s="61" t="s">
        <v>164</v>
      </c>
      <c r="C22" s="35" t="s">
        <v>60</v>
      </c>
      <c r="D22" s="62">
        <v>300</v>
      </c>
      <c r="E22" s="63" t="s">
        <v>64</v>
      </c>
      <c r="F22" s="64">
        <v>222.67</v>
      </c>
      <c r="G22" s="36"/>
      <c r="H22" s="24"/>
      <c r="I22" s="41" t="s">
        <v>38</v>
      </c>
      <c r="J22" s="42">
        <f>IF(I22="Less(-)",-1,1)</f>
        <v>1</v>
      </c>
      <c r="K22" s="24" t="s">
        <v>39</v>
      </c>
      <c r="L22" s="24" t="s">
        <v>4</v>
      </c>
      <c r="M22" s="37"/>
      <c r="N22" s="24"/>
      <c r="O22" s="24"/>
      <c r="P22" s="40"/>
      <c r="Q22" s="24"/>
      <c r="R22" s="24"/>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53"/>
      <c r="BA22" s="38">
        <f>ROUND(total_amount_ba($B$2,$D$2,D22,F22,J22,K22,M22),0)</f>
        <v>66801</v>
      </c>
      <c r="BB22" s="54">
        <f>BA22+SUM(N22:AZ22)</f>
        <v>66801</v>
      </c>
      <c r="BC22" s="50" t="str">
        <f>SpellNumber(L22,BB22)</f>
        <v>INR  Sixty Six Thousand Eight Hundred &amp; One  Only</v>
      </c>
      <c r="IA22" s="22">
        <v>2.06</v>
      </c>
      <c r="IB22" s="22" t="s">
        <v>164</v>
      </c>
      <c r="IC22" s="22" t="s">
        <v>60</v>
      </c>
      <c r="ID22" s="22">
        <v>300</v>
      </c>
      <c r="IE22" s="23" t="s">
        <v>64</v>
      </c>
      <c r="IF22" s="23" t="s">
        <v>40</v>
      </c>
      <c r="IG22" s="23" t="s">
        <v>35</v>
      </c>
      <c r="IH22" s="23">
        <v>123.223</v>
      </c>
      <c r="II22" s="23" t="s">
        <v>37</v>
      </c>
    </row>
    <row r="23" spans="1:243" s="22" customFormat="1" ht="57">
      <c r="A23" s="60">
        <v>2.07</v>
      </c>
      <c r="B23" s="61" t="s">
        <v>165</v>
      </c>
      <c r="C23" s="35" t="s">
        <v>81</v>
      </c>
      <c r="D23" s="62">
        <v>5</v>
      </c>
      <c r="E23" s="63" t="s">
        <v>64</v>
      </c>
      <c r="F23" s="64">
        <v>1894.96</v>
      </c>
      <c r="G23" s="36"/>
      <c r="H23" s="24"/>
      <c r="I23" s="41" t="s">
        <v>38</v>
      </c>
      <c r="J23" s="42">
        <f>IF(I23="Less(-)",-1,1)</f>
        <v>1</v>
      </c>
      <c r="K23" s="24" t="s">
        <v>39</v>
      </c>
      <c r="L23" s="24" t="s">
        <v>4</v>
      </c>
      <c r="M23" s="37"/>
      <c r="N23" s="24"/>
      <c r="O23" s="24"/>
      <c r="P23" s="40"/>
      <c r="Q23" s="24"/>
      <c r="R23" s="24"/>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53"/>
      <c r="BA23" s="38">
        <f>ROUND(total_amount_ba($B$2,$D$2,D23,F23,J23,K23,M23),0)</f>
        <v>9475</v>
      </c>
      <c r="BB23" s="54">
        <f>BA23+SUM(N23:AZ23)</f>
        <v>9475</v>
      </c>
      <c r="BC23" s="50" t="str">
        <f>SpellNumber(L23,BB23)</f>
        <v>INR  Nine Thousand Four Hundred &amp; Seventy Five  Only</v>
      </c>
      <c r="IA23" s="22">
        <v>2.07</v>
      </c>
      <c r="IB23" s="22" t="s">
        <v>165</v>
      </c>
      <c r="IC23" s="22" t="s">
        <v>81</v>
      </c>
      <c r="ID23" s="22">
        <v>5</v>
      </c>
      <c r="IE23" s="23" t="s">
        <v>64</v>
      </c>
      <c r="IF23" s="23" t="s">
        <v>44</v>
      </c>
      <c r="IG23" s="23" t="s">
        <v>45</v>
      </c>
      <c r="IH23" s="23">
        <v>10</v>
      </c>
      <c r="II23" s="23" t="s">
        <v>37</v>
      </c>
    </row>
    <row r="24" spans="1:243" s="22" customFormat="1" ht="15.75">
      <c r="A24" s="60">
        <v>3</v>
      </c>
      <c r="B24" s="61" t="s">
        <v>166</v>
      </c>
      <c r="C24" s="35" t="s">
        <v>82</v>
      </c>
      <c r="D24" s="75"/>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7"/>
      <c r="IA24" s="22">
        <v>3</v>
      </c>
      <c r="IB24" s="22" t="s">
        <v>166</v>
      </c>
      <c r="IC24" s="22" t="s">
        <v>82</v>
      </c>
      <c r="IE24" s="23"/>
      <c r="IF24" s="23" t="s">
        <v>41</v>
      </c>
      <c r="IG24" s="23" t="s">
        <v>42</v>
      </c>
      <c r="IH24" s="23">
        <v>213</v>
      </c>
      <c r="II24" s="23" t="s">
        <v>37</v>
      </c>
    </row>
    <row r="25" spans="1:243" s="22" customFormat="1" ht="71.25">
      <c r="A25" s="60">
        <v>3.01</v>
      </c>
      <c r="B25" s="61" t="s">
        <v>148</v>
      </c>
      <c r="C25" s="35" t="s">
        <v>83</v>
      </c>
      <c r="D25" s="75"/>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7"/>
      <c r="IA25" s="22">
        <v>3.01</v>
      </c>
      <c r="IB25" s="22" t="s">
        <v>148</v>
      </c>
      <c r="IC25" s="22" t="s">
        <v>83</v>
      </c>
      <c r="IE25" s="23"/>
      <c r="IF25" s="23"/>
      <c r="IG25" s="23"/>
      <c r="IH25" s="23"/>
      <c r="II25" s="23"/>
    </row>
    <row r="26" spans="1:243" s="22" customFormat="1" ht="71.25">
      <c r="A26" s="60">
        <v>3.02</v>
      </c>
      <c r="B26" s="65" t="s">
        <v>167</v>
      </c>
      <c r="C26" s="35" t="s">
        <v>84</v>
      </c>
      <c r="D26" s="62">
        <v>20</v>
      </c>
      <c r="E26" s="63" t="s">
        <v>64</v>
      </c>
      <c r="F26" s="64">
        <v>6457.83</v>
      </c>
      <c r="G26" s="36"/>
      <c r="H26" s="24"/>
      <c r="I26" s="41" t="s">
        <v>38</v>
      </c>
      <c r="J26" s="42">
        <f>IF(I26="Less(-)",-1,1)</f>
        <v>1</v>
      </c>
      <c r="K26" s="24" t="s">
        <v>39</v>
      </c>
      <c r="L26" s="24" t="s">
        <v>4</v>
      </c>
      <c r="M26" s="37"/>
      <c r="N26" s="24"/>
      <c r="O26" s="24"/>
      <c r="P26" s="40"/>
      <c r="Q26" s="24"/>
      <c r="R26" s="24"/>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53"/>
      <c r="BA26" s="38">
        <f>ROUND(total_amount_ba($B$2,$D$2,D26,F26,J26,K26,M26),0)</f>
        <v>129157</v>
      </c>
      <c r="BB26" s="54">
        <f>BA26+SUM(N26:AZ26)</f>
        <v>129157</v>
      </c>
      <c r="BC26" s="50" t="str">
        <f>SpellNumber(L26,BB26)</f>
        <v>INR  One Lakh Twenty Nine Thousand One Hundred &amp; Fifty Seven  Only</v>
      </c>
      <c r="IA26" s="22">
        <v>3.02</v>
      </c>
      <c r="IB26" s="22" t="s">
        <v>167</v>
      </c>
      <c r="IC26" s="22" t="s">
        <v>84</v>
      </c>
      <c r="ID26" s="22">
        <v>20</v>
      </c>
      <c r="IE26" s="23" t="s">
        <v>64</v>
      </c>
      <c r="IF26" s="23"/>
      <c r="IG26" s="23"/>
      <c r="IH26" s="23"/>
      <c r="II26" s="23"/>
    </row>
    <row r="27" spans="1:243" s="22" customFormat="1" ht="71.25">
      <c r="A27" s="60">
        <v>3.03</v>
      </c>
      <c r="B27" s="61" t="s">
        <v>168</v>
      </c>
      <c r="C27" s="35" t="s">
        <v>85</v>
      </c>
      <c r="D27" s="62">
        <v>125</v>
      </c>
      <c r="E27" s="63" t="s">
        <v>64</v>
      </c>
      <c r="F27" s="64">
        <v>5305.26</v>
      </c>
      <c r="G27" s="36"/>
      <c r="H27" s="24"/>
      <c r="I27" s="41" t="s">
        <v>38</v>
      </c>
      <c r="J27" s="42">
        <f>IF(I27="Less(-)",-1,1)</f>
        <v>1</v>
      </c>
      <c r="K27" s="24" t="s">
        <v>39</v>
      </c>
      <c r="L27" s="24" t="s">
        <v>4</v>
      </c>
      <c r="M27" s="37"/>
      <c r="N27" s="24"/>
      <c r="O27" s="24"/>
      <c r="P27" s="40"/>
      <c r="Q27" s="24"/>
      <c r="R27" s="24"/>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53"/>
      <c r="BA27" s="38">
        <f>ROUND(total_amount_ba($B$2,$D$2,D27,F27,J27,K27,M27),0)</f>
        <v>663158</v>
      </c>
      <c r="BB27" s="54">
        <f>BA27+SUM(N27:AZ27)</f>
        <v>663158</v>
      </c>
      <c r="BC27" s="50" t="str">
        <f>SpellNumber(L27,BB27)</f>
        <v>INR  Six Lakh Sixty Three Thousand One Hundred &amp; Fifty Eight  Only</v>
      </c>
      <c r="IA27" s="22">
        <v>3.03</v>
      </c>
      <c r="IB27" s="22" t="s">
        <v>168</v>
      </c>
      <c r="IC27" s="22" t="s">
        <v>85</v>
      </c>
      <c r="ID27" s="22">
        <v>125</v>
      </c>
      <c r="IE27" s="23" t="s">
        <v>64</v>
      </c>
      <c r="IF27" s="23"/>
      <c r="IG27" s="23"/>
      <c r="IH27" s="23"/>
      <c r="II27" s="23"/>
    </row>
    <row r="28" spans="1:243" s="22" customFormat="1" ht="42.75">
      <c r="A28" s="60">
        <v>3.04</v>
      </c>
      <c r="B28" s="61" t="s">
        <v>169</v>
      </c>
      <c r="C28" s="35" t="s">
        <v>86</v>
      </c>
      <c r="D28" s="75"/>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7"/>
      <c r="IA28" s="22">
        <v>3.04</v>
      </c>
      <c r="IB28" s="22" t="s">
        <v>169</v>
      </c>
      <c r="IC28" s="22" t="s">
        <v>86</v>
      </c>
      <c r="IE28" s="23"/>
      <c r="IF28" s="23"/>
      <c r="IG28" s="23"/>
      <c r="IH28" s="23"/>
      <c r="II28" s="23"/>
    </row>
    <row r="29" spans="1:243" s="22" customFormat="1" ht="28.5">
      <c r="A29" s="60">
        <v>3.05</v>
      </c>
      <c r="B29" s="61" t="s">
        <v>170</v>
      </c>
      <c r="C29" s="35" t="s">
        <v>61</v>
      </c>
      <c r="D29" s="62">
        <v>50</v>
      </c>
      <c r="E29" s="63" t="s">
        <v>52</v>
      </c>
      <c r="F29" s="64">
        <v>270.01</v>
      </c>
      <c r="G29" s="36"/>
      <c r="H29" s="24"/>
      <c r="I29" s="41" t="s">
        <v>38</v>
      </c>
      <c r="J29" s="42">
        <f>IF(I29="Less(-)",-1,1)</f>
        <v>1</v>
      </c>
      <c r="K29" s="24" t="s">
        <v>39</v>
      </c>
      <c r="L29" s="24" t="s">
        <v>4</v>
      </c>
      <c r="M29" s="37"/>
      <c r="N29" s="24"/>
      <c r="O29" s="24"/>
      <c r="P29" s="40"/>
      <c r="Q29" s="24"/>
      <c r="R29" s="24"/>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53"/>
      <c r="BA29" s="38">
        <f>ROUND(total_amount_ba($B$2,$D$2,D29,F29,J29,K29,M29),0)</f>
        <v>13501</v>
      </c>
      <c r="BB29" s="54">
        <f>BA29+SUM(N29:AZ29)</f>
        <v>13501</v>
      </c>
      <c r="BC29" s="50" t="str">
        <f>SpellNumber(L29,BB29)</f>
        <v>INR  Thirteen Thousand Five Hundred &amp; One  Only</v>
      </c>
      <c r="IA29" s="22">
        <v>3.05</v>
      </c>
      <c r="IB29" s="22" t="s">
        <v>170</v>
      </c>
      <c r="IC29" s="22" t="s">
        <v>61</v>
      </c>
      <c r="ID29" s="22">
        <v>50</v>
      </c>
      <c r="IE29" s="23" t="s">
        <v>52</v>
      </c>
      <c r="IF29" s="23"/>
      <c r="IG29" s="23"/>
      <c r="IH29" s="23"/>
      <c r="II29" s="23"/>
    </row>
    <row r="30" spans="1:243" s="22" customFormat="1" ht="57">
      <c r="A30" s="60">
        <v>3.06</v>
      </c>
      <c r="B30" s="61" t="s">
        <v>171</v>
      </c>
      <c r="C30" s="35" t="s">
        <v>87</v>
      </c>
      <c r="D30" s="62">
        <v>130</v>
      </c>
      <c r="E30" s="63" t="s">
        <v>259</v>
      </c>
      <c r="F30" s="64">
        <v>50.11</v>
      </c>
      <c r="G30" s="36"/>
      <c r="H30" s="24"/>
      <c r="I30" s="41" t="s">
        <v>38</v>
      </c>
      <c r="J30" s="42">
        <f>IF(I30="Less(-)",-1,1)</f>
        <v>1</v>
      </c>
      <c r="K30" s="24" t="s">
        <v>39</v>
      </c>
      <c r="L30" s="24" t="s">
        <v>4</v>
      </c>
      <c r="M30" s="37"/>
      <c r="N30" s="24"/>
      <c r="O30" s="24"/>
      <c r="P30" s="40"/>
      <c r="Q30" s="24"/>
      <c r="R30" s="24"/>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53"/>
      <c r="BA30" s="38">
        <f>ROUND(total_amount_ba($B$2,$D$2,D30,F30,J30,K30,M30),0)</f>
        <v>6514</v>
      </c>
      <c r="BB30" s="54">
        <f>BA30+SUM(N30:AZ30)</f>
        <v>6514</v>
      </c>
      <c r="BC30" s="50" t="str">
        <f>SpellNumber(L30,BB30)</f>
        <v>INR  Six Thousand Five Hundred &amp; Fourteen  Only</v>
      </c>
      <c r="IA30" s="22">
        <v>3.06</v>
      </c>
      <c r="IB30" s="22" t="s">
        <v>171</v>
      </c>
      <c r="IC30" s="22" t="s">
        <v>87</v>
      </c>
      <c r="ID30" s="22">
        <v>130</v>
      </c>
      <c r="IE30" s="70" t="s">
        <v>259</v>
      </c>
      <c r="IF30" s="23"/>
      <c r="IG30" s="23"/>
      <c r="IH30" s="23"/>
      <c r="II30" s="23"/>
    </row>
    <row r="31" spans="1:243" s="22" customFormat="1" ht="15.75">
      <c r="A31" s="60">
        <v>4</v>
      </c>
      <c r="B31" s="61" t="s">
        <v>68</v>
      </c>
      <c r="C31" s="35" t="s">
        <v>88</v>
      </c>
      <c r="D31" s="75"/>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7"/>
      <c r="IA31" s="22">
        <v>4</v>
      </c>
      <c r="IB31" s="22" t="s">
        <v>68</v>
      </c>
      <c r="IC31" s="22" t="s">
        <v>88</v>
      </c>
      <c r="IE31" s="23"/>
      <c r="IF31" s="23"/>
      <c r="IG31" s="23"/>
      <c r="IH31" s="23"/>
      <c r="II31" s="23"/>
    </row>
    <row r="32" spans="1:243" s="22" customFormat="1" ht="24.75" customHeight="1">
      <c r="A32" s="60">
        <v>4.01</v>
      </c>
      <c r="B32" s="61" t="s">
        <v>69</v>
      </c>
      <c r="C32" s="35" t="s">
        <v>89</v>
      </c>
      <c r="D32" s="75"/>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7"/>
      <c r="IA32" s="22">
        <v>4.01</v>
      </c>
      <c r="IB32" s="22" t="s">
        <v>69</v>
      </c>
      <c r="IC32" s="22" t="s">
        <v>89</v>
      </c>
      <c r="IE32" s="23"/>
      <c r="IF32" s="23"/>
      <c r="IG32" s="23"/>
      <c r="IH32" s="23"/>
      <c r="II32" s="23"/>
    </row>
    <row r="33" spans="1:243" s="22" customFormat="1" ht="42.75" customHeight="1">
      <c r="A33" s="60">
        <v>4.02</v>
      </c>
      <c r="B33" s="61" t="s">
        <v>172</v>
      </c>
      <c r="C33" s="35" t="s">
        <v>90</v>
      </c>
      <c r="D33" s="62">
        <v>150</v>
      </c>
      <c r="E33" s="63" t="s">
        <v>52</v>
      </c>
      <c r="F33" s="64">
        <v>587.07</v>
      </c>
      <c r="G33" s="36"/>
      <c r="H33" s="24"/>
      <c r="I33" s="41" t="s">
        <v>38</v>
      </c>
      <c r="J33" s="42">
        <f>IF(I33="Less(-)",-1,1)</f>
        <v>1</v>
      </c>
      <c r="K33" s="24" t="s">
        <v>39</v>
      </c>
      <c r="L33" s="24" t="s">
        <v>4</v>
      </c>
      <c r="M33" s="37"/>
      <c r="N33" s="24"/>
      <c r="O33" s="24"/>
      <c r="P33" s="40"/>
      <c r="Q33" s="24"/>
      <c r="R33" s="24"/>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53"/>
      <c r="BA33" s="38">
        <f>ROUND(total_amount_ba($B$2,$D$2,D33,F33,J33,K33,M33),0)</f>
        <v>88061</v>
      </c>
      <c r="BB33" s="54">
        <f>BA33+SUM(N33:AZ33)</f>
        <v>88061</v>
      </c>
      <c r="BC33" s="50" t="str">
        <f>SpellNumber(L33,BB33)</f>
        <v>INR  Eighty Eight Thousand  &amp;Sixty One  Only</v>
      </c>
      <c r="IA33" s="22">
        <v>4.02</v>
      </c>
      <c r="IB33" s="22" t="s">
        <v>172</v>
      </c>
      <c r="IC33" s="22" t="s">
        <v>90</v>
      </c>
      <c r="ID33" s="22">
        <v>150</v>
      </c>
      <c r="IE33" s="23" t="s">
        <v>52</v>
      </c>
      <c r="IF33" s="23"/>
      <c r="IG33" s="23"/>
      <c r="IH33" s="23"/>
      <c r="II33" s="23"/>
    </row>
    <row r="34" spans="1:243" s="22" customFormat="1" ht="19.5" customHeight="1">
      <c r="A34" s="60">
        <v>4.03</v>
      </c>
      <c r="B34" s="61" t="s">
        <v>173</v>
      </c>
      <c r="C34" s="35" t="s">
        <v>91</v>
      </c>
      <c r="D34" s="62">
        <v>200</v>
      </c>
      <c r="E34" s="63" t="s">
        <v>52</v>
      </c>
      <c r="F34" s="64">
        <v>533.41</v>
      </c>
      <c r="G34" s="36"/>
      <c r="H34" s="24"/>
      <c r="I34" s="41" t="s">
        <v>38</v>
      </c>
      <c r="J34" s="42">
        <f>IF(I34="Less(-)",-1,1)</f>
        <v>1</v>
      </c>
      <c r="K34" s="24" t="s">
        <v>39</v>
      </c>
      <c r="L34" s="24" t="s">
        <v>4</v>
      </c>
      <c r="M34" s="37"/>
      <c r="N34" s="24"/>
      <c r="O34" s="24"/>
      <c r="P34" s="40"/>
      <c r="Q34" s="24"/>
      <c r="R34" s="24"/>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53"/>
      <c r="BA34" s="38">
        <f>ROUND(total_amount_ba($B$2,$D$2,D34,F34,J34,K34,M34),0)</f>
        <v>106682</v>
      </c>
      <c r="BB34" s="54">
        <f>BA34+SUM(N34:AZ34)</f>
        <v>106682</v>
      </c>
      <c r="BC34" s="50" t="str">
        <f>SpellNumber(L34,BB34)</f>
        <v>INR  One Lakh Six Thousand Six Hundred &amp; Eighty Two  Only</v>
      </c>
      <c r="IA34" s="22">
        <v>4.03</v>
      </c>
      <c r="IB34" s="22" t="s">
        <v>173</v>
      </c>
      <c r="IC34" s="22" t="s">
        <v>91</v>
      </c>
      <c r="ID34" s="22">
        <v>200</v>
      </c>
      <c r="IE34" s="23" t="s">
        <v>52</v>
      </c>
      <c r="IF34" s="23"/>
      <c r="IG34" s="23"/>
      <c r="IH34" s="23"/>
      <c r="II34" s="23"/>
    </row>
    <row r="35" spans="1:243" s="22" customFormat="1" ht="30.75" customHeight="1">
      <c r="A35" s="60">
        <v>4.04</v>
      </c>
      <c r="B35" s="61" t="s">
        <v>174</v>
      </c>
      <c r="C35" s="35" t="s">
        <v>92</v>
      </c>
      <c r="D35" s="75"/>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7"/>
      <c r="IA35" s="22">
        <v>4.04</v>
      </c>
      <c r="IB35" s="22" t="s">
        <v>174</v>
      </c>
      <c r="IC35" s="22" t="s">
        <v>92</v>
      </c>
      <c r="IE35" s="23"/>
      <c r="IF35" s="23"/>
      <c r="IG35" s="23"/>
      <c r="IH35" s="23"/>
      <c r="II35" s="23"/>
    </row>
    <row r="36" spans="1:243" s="22" customFormat="1" ht="28.5">
      <c r="A36" s="60">
        <v>4.05</v>
      </c>
      <c r="B36" s="61" t="s">
        <v>70</v>
      </c>
      <c r="C36" s="35" t="s">
        <v>62</v>
      </c>
      <c r="D36" s="62">
        <v>10000</v>
      </c>
      <c r="E36" s="63" t="s">
        <v>66</v>
      </c>
      <c r="F36" s="64">
        <v>78.61</v>
      </c>
      <c r="G36" s="36"/>
      <c r="H36" s="24"/>
      <c r="I36" s="41" t="s">
        <v>38</v>
      </c>
      <c r="J36" s="42">
        <f>IF(I36="Less(-)",-1,1)</f>
        <v>1</v>
      </c>
      <c r="K36" s="24" t="s">
        <v>39</v>
      </c>
      <c r="L36" s="24" t="s">
        <v>4</v>
      </c>
      <c r="M36" s="37"/>
      <c r="N36" s="24"/>
      <c r="O36" s="24"/>
      <c r="P36" s="40"/>
      <c r="Q36" s="24"/>
      <c r="R36" s="24"/>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53"/>
      <c r="BA36" s="38">
        <f>ROUND(total_amount_ba($B$2,$D$2,D36,F36,J36,K36,M36),0)</f>
        <v>786100</v>
      </c>
      <c r="BB36" s="54">
        <f>BA36+SUM(N36:AZ36)</f>
        <v>786100</v>
      </c>
      <c r="BC36" s="50" t="str">
        <f>SpellNumber(L36,BB36)</f>
        <v>INR  Seven Lakh Eighty Six Thousand One Hundred    Only</v>
      </c>
      <c r="IA36" s="22">
        <v>4.05</v>
      </c>
      <c r="IB36" s="22" t="s">
        <v>70</v>
      </c>
      <c r="IC36" s="22" t="s">
        <v>62</v>
      </c>
      <c r="ID36" s="22">
        <v>10000</v>
      </c>
      <c r="IE36" s="23" t="s">
        <v>66</v>
      </c>
      <c r="IF36" s="23"/>
      <c r="IG36" s="23"/>
      <c r="IH36" s="23"/>
      <c r="II36" s="23"/>
    </row>
    <row r="37" spans="1:243" s="22" customFormat="1" ht="409.5">
      <c r="A37" s="60">
        <v>4.06</v>
      </c>
      <c r="B37" s="61" t="s">
        <v>175</v>
      </c>
      <c r="C37" s="35" t="s">
        <v>63</v>
      </c>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7"/>
      <c r="IA37" s="22">
        <v>4.06</v>
      </c>
      <c r="IB37" s="66" t="s">
        <v>175</v>
      </c>
      <c r="IC37" s="22" t="s">
        <v>63</v>
      </c>
      <c r="IE37" s="23"/>
      <c r="IF37" s="23"/>
      <c r="IG37" s="23"/>
      <c r="IH37" s="23"/>
      <c r="II37" s="23"/>
    </row>
    <row r="38" spans="1:243" s="22" customFormat="1" ht="15.75">
      <c r="A38" s="60">
        <v>4.07</v>
      </c>
      <c r="B38" s="61" t="s">
        <v>176</v>
      </c>
      <c r="C38" s="35" t="s">
        <v>93</v>
      </c>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7"/>
      <c r="IA38" s="22">
        <v>4.07</v>
      </c>
      <c r="IB38" s="22" t="s">
        <v>176</v>
      </c>
      <c r="IC38" s="22" t="s">
        <v>93</v>
      </c>
      <c r="IE38" s="23"/>
      <c r="IF38" s="23"/>
      <c r="IG38" s="23"/>
      <c r="IH38" s="23"/>
      <c r="II38" s="23"/>
    </row>
    <row r="39" spans="1:243" s="22" customFormat="1" ht="30.75" customHeight="1">
      <c r="A39" s="60">
        <v>4.08</v>
      </c>
      <c r="B39" s="61" t="s">
        <v>177</v>
      </c>
      <c r="C39" s="35" t="s">
        <v>94</v>
      </c>
      <c r="D39" s="62">
        <v>120</v>
      </c>
      <c r="E39" s="63" t="s">
        <v>64</v>
      </c>
      <c r="F39" s="64">
        <v>7012.1</v>
      </c>
      <c r="G39" s="36"/>
      <c r="H39" s="24"/>
      <c r="I39" s="41" t="s">
        <v>38</v>
      </c>
      <c r="J39" s="42">
        <f>IF(I39="Less(-)",-1,1)</f>
        <v>1</v>
      </c>
      <c r="K39" s="24" t="s">
        <v>39</v>
      </c>
      <c r="L39" s="24" t="s">
        <v>4</v>
      </c>
      <c r="M39" s="37"/>
      <c r="N39" s="24"/>
      <c r="O39" s="24"/>
      <c r="P39" s="40"/>
      <c r="Q39" s="24"/>
      <c r="R39" s="24"/>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53"/>
      <c r="BA39" s="38">
        <f>ROUND(total_amount_ba($B$2,$D$2,D39,F39,J39,K39,M39),0)</f>
        <v>841452</v>
      </c>
      <c r="BB39" s="54">
        <f>BA39+SUM(N39:AZ39)</f>
        <v>841452</v>
      </c>
      <c r="BC39" s="50" t="str">
        <f>SpellNumber(L39,BB39)</f>
        <v>INR  Eight Lakh Forty One Thousand Four Hundred &amp; Fifty Two  Only</v>
      </c>
      <c r="IA39" s="22">
        <v>4.08</v>
      </c>
      <c r="IB39" s="22" t="s">
        <v>177</v>
      </c>
      <c r="IC39" s="22" t="s">
        <v>94</v>
      </c>
      <c r="ID39" s="22">
        <v>120</v>
      </c>
      <c r="IE39" s="23" t="s">
        <v>64</v>
      </c>
      <c r="IF39" s="23" t="s">
        <v>34</v>
      </c>
      <c r="IG39" s="23" t="s">
        <v>43</v>
      </c>
      <c r="IH39" s="23">
        <v>10</v>
      </c>
      <c r="II39" s="23" t="s">
        <v>37</v>
      </c>
    </row>
    <row r="40" spans="1:243" s="22" customFormat="1" ht="15.75">
      <c r="A40" s="60">
        <v>5</v>
      </c>
      <c r="B40" s="61" t="s">
        <v>71</v>
      </c>
      <c r="C40" s="35" t="s">
        <v>95</v>
      </c>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7"/>
      <c r="IA40" s="22">
        <v>5</v>
      </c>
      <c r="IB40" s="22" t="s">
        <v>71</v>
      </c>
      <c r="IC40" s="22" t="s">
        <v>95</v>
      </c>
      <c r="IE40" s="23"/>
      <c r="IF40" s="23"/>
      <c r="IG40" s="23"/>
      <c r="IH40" s="23"/>
      <c r="II40" s="23"/>
    </row>
    <row r="41" spans="1:243" s="22" customFormat="1" ht="71.25">
      <c r="A41" s="60">
        <v>5.01</v>
      </c>
      <c r="B41" s="61" t="s">
        <v>149</v>
      </c>
      <c r="C41" s="35" t="s">
        <v>96</v>
      </c>
      <c r="D41" s="75"/>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7"/>
      <c r="IA41" s="22">
        <v>5.01</v>
      </c>
      <c r="IB41" s="22" t="s">
        <v>149</v>
      </c>
      <c r="IC41" s="22" t="s">
        <v>96</v>
      </c>
      <c r="IE41" s="23"/>
      <c r="IF41" s="23" t="s">
        <v>40</v>
      </c>
      <c r="IG41" s="23" t="s">
        <v>35</v>
      </c>
      <c r="IH41" s="23">
        <v>123.223</v>
      </c>
      <c r="II41" s="23" t="s">
        <v>37</v>
      </c>
    </row>
    <row r="42" spans="1:243" s="22" customFormat="1" ht="28.5">
      <c r="A42" s="60">
        <v>5.02</v>
      </c>
      <c r="B42" s="65" t="s">
        <v>150</v>
      </c>
      <c r="C42" s="35" t="s">
        <v>97</v>
      </c>
      <c r="D42" s="62">
        <v>5</v>
      </c>
      <c r="E42" s="63" t="s">
        <v>64</v>
      </c>
      <c r="F42" s="64">
        <v>7267.3</v>
      </c>
      <c r="G42" s="36"/>
      <c r="H42" s="24"/>
      <c r="I42" s="41" t="s">
        <v>38</v>
      </c>
      <c r="J42" s="42">
        <f>IF(I42="Less(-)",-1,1)</f>
        <v>1</v>
      </c>
      <c r="K42" s="24" t="s">
        <v>39</v>
      </c>
      <c r="L42" s="24" t="s">
        <v>4</v>
      </c>
      <c r="M42" s="37"/>
      <c r="N42" s="24"/>
      <c r="O42" s="24"/>
      <c r="P42" s="40"/>
      <c r="Q42" s="24"/>
      <c r="R42" s="24"/>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53"/>
      <c r="BA42" s="38">
        <f>ROUND(total_amount_ba($B$2,$D$2,D42,F42,J42,K42,M42),0)</f>
        <v>36337</v>
      </c>
      <c r="BB42" s="54">
        <f>BA42+SUM(N42:AZ42)</f>
        <v>36337</v>
      </c>
      <c r="BC42" s="50" t="str">
        <f>SpellNumber(L42,BB42)</f>
        <v>INR  Thirty Six Thousand Three Hundred &amp; Thirty Seven  Only</v>
      </c>
      <c r="IA42" s="22">
        <v>5.02</v>
      </c>
      <c r="IB42" s="22" t="s">
        <v>150</v>
      </c>
      <c r="IC42" s="22" t="s">
        <v>97</v>
      </c>
      <c r="ID42" s="22">
        <v>5</v>
      </c>
      <c r="IE42" s="23" t="s">
        <v>64</v>
      </c>
      <c r="IF42" s="23" t="s">
        <v>44</v>
      </c>
      <c r="IG42" s="23" t="s">
        <v>45</v>
      </c>
      <c r="IH42" s="23">
        <v>10</v>
      </c>
      <c r="II42" s="23" t="s">
        <v>37</v>
      </c>
    </row>
    <row r="43" spans="1:243" s="22" customFormat="1" ht="114">
      <c r="A43" s="60">
        <v>5.03</v>
      </c>
      <c r="B43" s="61" t="s">
        <v>178</v>
      </c>
      <c r="C43" s="35" t="s">
        <v>98</v>
      </c>
      <c r="D43" s="75"/>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7"/>
      <c r="IA43" s="22">
        <v>5.03</v>
      </c>
      <c r="IB43" s="22" t="s">
        <v>178</v>
      </c>
      <c r="IC43" s="22" t="s">
        <v>98</v>
      </c>
      <c r="IE43" s="23"/>
      <c r="IF43" s="23"/>
      <c r="IG43" s="23"/>
      <c r="IH43" s="23"/>
      <c r="II43" s="23"/>
    </row>
    <row r="44" spans="1:243" s="22" customFormat="1" ht="42.75">
      <c r="A44" s="60">
        <v>5.04</v>
      </c>
      <c r="B44" s="61" t="s">
        <v>179</v>
      </c>
      <c r="C44" s="35" t="s">
        <v>99</v>
      </c>
      <c r="D44" s="62">
        <v>30</v>
      </c>
      <c r="E44" s="63" t="s">
        <v>64</v>
      </c>
      <c r="F44" s="64">
        <v>7510.7</v>
      </c>
      <c r="G44" s="36"/>
      <c r="H44" s="24"/>
      <c r="I44" s="41" t="s">
        <v>38</v>
      </c>
      <c r="J44" s="42">
        <f>IF(I44="Less(-)",-1,1)</f>
        <v>1</v>
      </c>
      <c r="K44" s="24" t="s">
        <v>39</v>
      </c>
      <c r="L44" s="24" t="s">
        <v>4</v>
      </c>
      <c r="M44" s="37"/>
      <c r="N44" s="24"/>
      <c r="O44" s="24"/>
      <c r="P44" s="40"/>
      <c r="Q44" s="24"/>
      <c r="R44" s="24"/>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53"/>
      <c r="BA44" s="38">
        <f>ROUND(total_amount_ba($B$2,$D$2,D44,F44,J44,K44,M44),0)</f>
        <v>225321</v>
      </c>
      <c r="BB44" s="54">
        <f>BA44+SUM(N44:AZ44)</f>
        <v>225321</v>
      </c>
      <c r="BC44" s="50" t="str">
        <f>SpellNumber(L44,BB44)</f>
        <v>INR  Two Lakh Twenty Five Thousand Three Hundred &amp; Twenty One  Only</v>
      </c>
      <c r="IA44" s="22">
        <v>5.04</v>
      </c>
      <c r="IB44" s="22" t="s">
        <v>179</v>
      </c>
      <c r="IC44" s="22" t="s">
        <v>99</v>
      </c>
      <c r="ID44" s="22">
        <v>30</v>
      </c>
      <c r="IE44" s="23" t="s">
        <v>64</v>
      </c>
      <c r="IF44" s="23" t="s">
        <v>41</v>
      </c>
      <c r="IG44" s="23" t="s">
        <v>42</v>
      </c>
      <c r="IH44" s="23">
        <v>213</v>
      </c>
      <c r="II44" s="23" t="s">
        <v>37</v>
      </c>
    </row>
    <row r="45" spans="1:243" s="22" customFormat="1" ht="15.75">
      <c r="A45" s="60">
        <v>6</v>
      </c>
      <c r="B45" s="61" t="s">
        <v>151</v>
      </c>
      <c r="C45" s="35" t="s">
        <v>100</v>
      </c>
      <c r="D45" s="75"/>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7"/>
      <c r="IA45" s="22">
        <v>6</v>
      </c>
      <c r="IB45" s="22" t="s">
        <v>151</v>
      </c>
      <c r="IC45" s="22" t="s">
        <v>100</v>
      </c>
      <c r="IE45" s="23"/>
      <c r="IF45" s="23"/>
      <c r="IG45" s="23"/>
      <c r="IH45" s="23"/>
      <c r="II45" s="23"/>
    </row>
    <row r="46" spans="1:243" s="22" customFormat="1" ht="85.5">
      <c r="A46" s="60">
        <v>6.01</v>
      </c>
      <c r="B46" s="61" t="s">
        <v>180</v>
      </c>
      <c r="C46" s="35" t="s">
        <v>101</v>
      </c>
      <c r="D46" s="75"/>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7"/>
      <c r="IA46" s="22">
        <v>6.01</v>
      </c>
      <c r="IB46" s="22" t="s">
        <v>180</v>
      </c>
      <c r="IC46" s="22" t="s">
        <v>101</v>
      </c>
      <c r="IE46" s="23"/>
      <c r="IF46" s="23"/>
      <c r="IG46" s="23"/>
      <c r="IH46" s="23"/>
      <c r="II46" s="23"/>
    </row>
    <row r="47" spans="1:243" s="22" customFormat="1" ht="42.75">
      <c r="A47" s="60">
        <v>6.02</v>
      </c>
      <c r="B47" s="61" t="s">
        <v>181</v>
      </c>
      <c r="C47" s="35" t="s">
        <v>102</v>
      </c>
      <c r="D47" s="62">
        <v>650</v>
      </c>
      <c r="E47" s="63" t="s">
        <v>66</v>
      </c>
      <c r="F47" s="64">
        <v>124.77</v>
      </c>
      <c r="G47" s="36"/>
      <c r="H47" s="24"/>
      <c r="I47" s="41" t="s">
        <v>38</v>
      </c>
      <c r="J47" s="42">
        <f>IF(I47="Less(-)",-1,1)</f>
        <v>1</v>
      </c>
      <c r="K47" s="24" t="s">
        <v>39</v>
      </c>
      <c r="L47" s="24" t="s">
        <v>4</v>
      </c>
      <c r="M47" s="37"/>
      <c r="N47" s="24"/>
      <c r="O47" s="24"/>
      <c r="P47" s="40"/>
      <c r="Q47" s="24"/>
      <c r="R47" s="24"/>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53"/>
      <c r="BA47" s="38">
        <f>ROUND(total_amount_ba($B$2,$D$2,D47,F47,J47,K47,M47),0)</f>
        <v>81101</v>
      </c>
      <c r="BB47" s="54">
        <f>BA47+SUM(N47:AZ47)</f>
        <v>81101</v>
      </c>
      <c r="BC47" s="50" t="str">
        <f>SpellNumber(L47,BB47)</f>
        <v>INR  Eighty One Thousand One Hundred &amp; One  Only</v>
      </c>
      <c r="IA47" s="22">
        <v>6.02</v>
      </c>
      <c r="IB47" s="22" t="s">
        <v>181</v>
      </c>
      <c r="IC47" s="22" t="s">
        <v>102</v>
      </c>
      <c r="ID47" s="22">
        <v>650</v>
      </c>
      <c r="IE47" s="23" t="s">
        <v>66</v>
      </c>
      <c r="IF47" s="23"/>
      <c r="IG47" s="23"/>
      <c r="IH47" s="23"/>
      <c r="II47" s="23"/>
    </row>
    <row r="48" spans="1:243" s="22" customFormat="1" ht="142.5">
      <c r="A48" s="60">
        <v>6.03</v>
      </c>
      <c r="B48" s="61" t="s">
        <v>182</v>
      </c>
      <c r="C48" s="35" t="s">
        <v>103</v>
      </c>
      <c r="D48" s="75"/>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7"/>
      <c r="IA48" s="22">
        <v>6.03</v>
      </c>
      <c r="IB48" s="22" t="s">
        <v>182</v>
      </c>
      <c r="IC48" s="22" t="s">
        <v>103</v>
      </c>
      <c r="IE48" s="23"/>
      <c r="IF48" s="23"/>
      <c r="IG48" s="23"/>
      <c r="IH48" s="23"/>
      <c r="II48" s="23"/>
    </row>
    <row r="49" spans="1:243" s="22" customFormat="1" ht="28.5">
      <c r="A49" s="60">
        <v>6.04</v>
      </c>
      <c r="B49" s="61" t="s">
        <v>183</v>
      </c>
      <c r="C49" s="35" t="s">
        <v>104</v>
      </c>
      <c r="D49" s="62">
        <v>50</v>
      </c>
      <c r="E49" s="63" t="s">
        <v>65</v>
      </c>
      <c r="F49" s="64">
        <v>102.85</v>
      </c>
      <c r="G49" s="36"/>
      <c r="H49" s="24"/>
      <c r="I49" s="41" t="s">
        <v>38</v>
      </c>
      <c r="J49" s="42">
        <f>IF(I49="Less(-)",-1,1)</f>
        <v>1</v>
      </c>
      <c r="K49" s="24" t="s">
        <v>39</v>
      </c>
      <c r="L49" s="24" t="s">
        <v>4</v>
      </c>
      <c r="M49" s="37"/>
      <c r="N49" s="24"/>
      <c r="O49" s="24"/>
      <c r="P49" s="40"/>
      <c r="Q49" s="24"/>
      <c r="R49" s="24"/>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53"/>
      <c r="BA49" s="38">
        <f>ROUND(total_amount_ba($B$2,$D$2,D49,F49,J49,K49,M49),0)</f>
        <v>5143</v>
      </c>
      <c r="BB49" s="54">
        <f>BA49+SUM(N49:AZ49)</f>
        <v>5143</v>
      </c>
      <c r="BC49" s="50" t="str">
        <f>SpellNumber(L49,BB49)</f>
        <v>INR  Five Thousand One Hundred &amp; Forty Three  Only</v>
      </c>
      <c r="IA49" s="22">
        <v>6.04</v>
      </c>
      <c r="IB49" s="22" t="s">
        <v>183</v>
      </c>
      <c r="IC49" s="22" t="s">
        <v>104</v>
      </c>
      <c r="ID49" s="22">
        <v>50</v>
      </c>
      <c r="IE49" s="23" t="s">
        <v>65</v>
      </c>
      <c r="IF49" s="23"/>
      <c r="IG49" s="23"/>
      <c r="IH49" s="23"/>
      <c r="II49" s="23"/>
    </row>
    <row r="50" spans="1:243" s="22" customFormat="1" ht="15.75">
      <c r="A50" s="60">
        <v>7</v>
      </c>
      <c r="B50" s="61" t="s">
        <v>53</v>
      </c>
      <c r="C50" s="35" t="s">
        <v>105</v>
      </c>
      <c r="D50" s="75"/>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7"/>
      <c r="IA50" s="22">
        <v>7</v>
      </c>
      <c r="IB50" s="22" t="s">
        <v>53</v>
      </c>
      <c r="IC50" s="22" t="s">
        <v>105</v>
      </c>
      <c r="IE50" s="23"/>
      <c r="IF50" s="23"/>
      <c r="IG50" s="23"/>
      <c r="IH50" s="23"/>
      <c r="II50" s="23"/>
    </row>
    <row r="51" spans="1:243" s="22" customFormat="1" ht="24.75" customHeight="1">
      <c r="A51" s="60">
        <v>7.01</v>
      </c>
      <c r="B51" s="61" t="s">
        <v>184</v>
      </c>
      <c r="C51" s="35" t="s">
        <v>106</v>
      </c>
      <c r="D51" s="75"/>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7"/>
      <c r="IA51" s="22">
        <v>7.01</v>
      </c>
      <c r="IB51" s="22" t="s">
        <v>184</v>
      </c>
      <c r="IC51" s="22" t="s">
        <v>106</v>
      </c>
      <c r="IE51" s="23"/>
      <c r="IF51" s="23"/>
      <c r="IG51" s="23"/>
      <c r="IH51" s="23"/>
      <c r="II51" s="23"/>
    </row>
    <row r="52" spans="1:243" s="22" customFormat="1" ht="42.75" customHeight="1">
      <c r="A52" s="60">
        <v>7.02</v>
      </c>
      <c r="B52" s="61" t="s">
        <v>185</v>
      </c>
      <c r="C52" s="35" t="s">
        <v>107</v>
      </c>
      <c r="D52" s="62">
        <v>550</v>
      </c>
      <c r="E52" s="63" t="s">
        <v>52</v>
      </c>
      <c r="F52" s="64">
        <v>335.03</v>
      </c>
      <c r="G52" s="36"/>
      <c r="H52" s="24"/>
      <c r="I52" s="41" t="s">
        <v>38</v>
      </c>
      <c r="J52" s="42">
        <f>IF(I52="Less(-)",-1,1)</f>
        <v>1</v>
      </c>
      <c r="K52" s="24" t="s">
        <v>39</v>
      </c>
      <c r="L52" s="24" t="s">
        <v>4</v>
      </c>
      <c r="M52" s="37"/>
      <c r="N52" s="24"/>
      <c r="O52" s="24"/>
      <c r="P52" s="40"/>
      <c r="Q52" s="24"/>
      <c r="R52" s="24"/>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53"/>
      <c r="BA52" s="38">
        <f>ROUND(total_amount_ba($B$2,$D$2,D52,F52,J52,K52,M52),0)</f>
        <v>184267</v>
      </c>
      <c r="BB52" s="54">
        <f>BA52+SUM(N52:AZ52)</f>
        <v>184267</v>
      </c>
      <c r="BC52" s="50" t="str">
        <f>SpellNumber(L52,BB52)</f>
        <v>INR  One Lakh Eighty Four Thousand Two Hundred &amp; Sixty Seven  Only</v>
      </c>
      <c r="IA52" s="22">
        <v>7.02</v>
      </c>
      <c r="IB52" s="22" t="s">
        <v>185</v>
      </c>
      <c r="IC52" s="22" t="s">
        <v>107</v>
      </c>
      <c r="ID52" s="22">
        <v>550</v>
      </c>
      <c r="IE52" s="23" t="s">
        <v>52</v>
      </c>
      <c r="IF52" s="23"/>
      <c r="IG52" s="23"/>
      <c r="IH52" s="23"/>
      <c r="II52" s="23"/>
    </row>
    <row r="53" spans="1:243" s="22" customFormat="1" ht="19.5" customHeight="1">
      <c r="A53" s="60">
        <v>7.03</v>
      </c>
      <c r="B53" s="61" t="s">
        <v>186</v>
      </c>
      <c r="C53" s="35" t="s">
        <v>108</v>
      </c>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7"/>
      <c r="IA53" s="22">
        <v>7.03</v>
      </c>
      <c r="IB53" s="22" t="s">
        <v>186</v>
      </c>
      <c r="IC53" s="22" t="s">
        <v>108</v>
      </c>
      <c r="IE53" s="23"/>
      <c r="IF53" s="23"/>
      <c r="IG53" s="23"/>
      <c r="IH53" s="23"/>
      <c r="II53" s="23"/>
    </row>
    <row r="54" spans="1:243" s="22" customFormat="1" ht="30.75" customHeight="1">
      <c r="A54" s="60">
        <v>7.04</v>
      </c>
      <c r="B54" s="61" t="s">
        <v>187</v>
      </c>
      <c r="C54" s="35" t="s">
        <v>109</v>
      </c>
      <c r="D54" s="62">
        <v>300</v>
      </c>
      <c r="E54" s="63" t="s">
        <v>52</v>
      </c>
      <c r="F54" s="64">
        <v>187.99</v>
      </c>
      <c r="G54" s="36"/>
      <c r="H54" s="24"/>
      <c r="I54" s="41" t="s">
        <v>38</v>
      </c>
      <c r="J54" s="42">
        <f>IF(I54="Less(-)",-1,1)</f>
        <v>1</v>
      </c>
      <c r="K54" s="24" t="s">
        <v>39</v>
      </c>
      <c r="L54" s="24" t="s">
        <v>4</v>
      </c>
      <c r="M54" s="37"/>
      <c r="N54" s="24"/>
      <c r="O54" s="24"/>
      <c r="P54" s="40"/>
      <c r="Q54" s="24"/>
      <c r="R54" s="24"/>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53"/>
      <c r="BA54" s="38">
        <f>ROUND(total_amount_ba($B$2,$D$2,D54,F54,J54,K54,M54),0)</f>
        <v>56397</v>
      </c>
      <c r="BB54" s="54">
        <f>BA54+SUM(N54:AZ54)</f>
        <v>56397</v>
      </c>
      <c r="BC54" s="50" t="str">
        <f>SpellNumber(L54,BB54)</f>
        <v>INR  Fifty Six Thousand Three Hundred &amp; Ninety Seven  Only</v>
      </c>
      <c r="IA54" s="22">
        <v>7.04</v>
      </c>
      <c r="IB54" s="22" t="s">
        <v>187</v>
      </c>
      <c r="IC54" s="22" t="s">
        <v>109</v>
      </c>
      <c r="ID54" s="22">
        <v>300</v>
      </c>
      <c r="IE54" s="23" t="s">
        <v>52</v>
      </c>
      <c r="IF54" s="23"/>
      <c r="IG54" s="23"/>
      <c r="IH54" s="23"/>
      <c r="II54" s="23"/>
    </row>
    <row r="55" spans="1:243" s="22" customFormat="1" ht="42.75">
      <c r="A55" s="64">
        <v>7.05</v>
      </c>
      <c r="B55" s="61" t="s">
        <v>188</v>
      </c>
      <c r="C55" s="35" t="s">
        <v>110</v>
      </c>
      <c r="D55" s="75"/>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7"/>
      <c r="IA55" s="22">
        <v>7.05</v>
      </c>
      <c r="IB55" s="22" t="s">
        <v>188</v>
      </c>
      <c r="IC55" s="22" t="s">
        <v>110</v>
      </c>
      <c r="IE55" s="23"/>
      <c r="IF55" s="23"/>
      <c r="IG55" s="23"/>
      <c r="IH55" s="23"/>
      <c r="II55" s="23"/>
    </row>
    <row r="56" spans="1:243" s="22" customFormat="1" ht="57">
      <c r="A56" s="60">
        <v>7.06</v>
      </c>
      <c r="B56" s="61" t="s">
        <v>189</v>
      </c>
      <c r="C56" s="35" t="s">
        <v>111</v>
      </c>
      <c r="D56" s="62">
        <v>350</v>
      </c>
      <c r="E56" s="63" t="s">
        <v>52</v>
      </c>
      <c r="F56" s="64">
        <v>142.35</v>
      </c>
      <c r="G56" s="36"/>
      <c r="H56" s="24"/>
      <c r="I56" s="41" t="s">
        <v>38</v>
      </c>
      <c r="J56" s="42">
        <f>IF(I56="Less(-)",-1,1)</f>
        <v>1</v>
      </c>
      <c r="K56" s="24" t="s">
        <v>39</v>
      </c>
      <c r="L56" s="24" t="s">
        <v>4</v>
      </c>
      <c r="M56" s="37"/>
      <c r="N56" s="24"/>
      <c r="O56" s="24"/>
      <c r="P56" s="40"/>
      <c r="Q56" s="24"/>
      <c r="R56" s="24"/>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53"/>
      <c r="BA56" s="38">
        <f>ROUND(total_amount_ba($B$2,$D$2,D56,F56,J56,K56,M56),0)</f>
        <v>49823</v>
      </c>
      <c r="BB56" s="54">
        <f>BA56+SUM(N56:AZ56)</f>
        <v>49823</v>
      </c>
      <c r="BC56" s="50" t="str">
        <f>SpellNumber(L56,BB56)</f>
        <v>INR  Forty Nine Thousand Eight Hundred &amp; Twenty Three  Only</v>
      </c>
      <c r="IA56" s="22">
        <v>7.06</v>
      </c>
      <c r="IB56" s="22" t="s">
        <v>189</v>
      </c>
      <c r="IC56" s="22" t="s">
        <v>111</v>
      </c>
      <c r="ID56" s="22">
        <v>350</v>
      </c>
      <c r="IE56" s="23" t="s">
        <v>52</v>
      </c>
      <c r="IF56" s="23"/>
      <c r="IG56" s="23"/>
      <c r="IH56" s="23"/>
      <c r="II56" s="23"/>
    </row>
    <row r="57" spans="1:243" s="22" customFormat="1" ht="42.75">
      <c r="A57" s="60">
        <v>7.07</v>
      </c>
      <c r="B57" s="61" t="s">
        <v>73</v>
      </c>
      <c r="C57" s="35" t="s">
        <v>112</v>
      </c>
      <c r="D57" s="75"/>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7"/>
      <c r="IA57" s="22">
        <v>7.07</v>
      </c>
      <c r="IB57" s="22" t="s">
        <v>73</v>
      </c>
      <c r="IC57" s="22" t="s">
        <v>112</v>
      </c>
      <c r="IE57" s="23"/>
      <c r="IF57" s="23"/>
      <c r="IG57" s="23"/>
      <c r="IH57" s="23"/>
      <c r="II57" s="23"/>
    </row>
    <row r="58" spans="1:243" s="22" customFormat="1" ht="73.5" customHeight="1">
      <c r="A58" s="60">
        <v>7.08</v>
      </c>
      <c r="B58" s="61" t="s">
        <v>74</v>
      </c>
      <c r="C58" s="35" t="s">
        <v>113</v>
      </c>
      <c r="D58" s="62">
        <v>160</v>
      </c>
      <c r="E58" s="63" t="s">
        <v>52</v>
      </c>
      <c r="F58" s="64">
        <v>115.26</v>
      </c>
      <c r="G58" s="36"/>
      <c r="H58" s="24"/>
      <c r="I58" s="41" t="s">
        <v>38</v>
      </c>
      <c r="J58" s="42">
        <f>IF(I58="Less(-)",-1,1)</f>
        <v>1</v>
      </c>
      <c r="K58" s="24" t="s">
        <v>39</v>
      </c>
      <c r="L58" s="24" t="s">
        <v>4</v>
      </c>
      <c r="M58" s="37"/>
      <c r="N58" s="24"/>
      <c r="O58" s="24"/>
      <c r="P58" s="40"/>
      <c r="Q58" s="24"/>
      <c r="R58" s="24"/>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53"/>
      <c r="BA58" s="38">
        <f>ROUND(total_amount_ba($B$2,$D$2,D58,F58,J58,K58,M58),0)</f>
        <v>18442</v>
      </c>
      <c r="BB58" s="54">
        <f>BA58+SUM(N58:AZ58)</f>
        <v>18442</v>
      </c>
      <c r="BC58" s="50" t="str">
        <f>SpellNumber(L58,BB58)</f>
        <v>INR  Eighteen Thousand Four Hundred &amp; Forty Two  Only</v>
      </c>
      <c r="IA58" s="22">
        <v>7.08</v>
      </c>
      <c r="IB58" s="22" t="s">
        <v>74</v>
      </c>
      <c r="IC58" s="22" t="s">
        <v>113</v>
      </c>
      <c r="ID58" s="22">
        <v>160</v>
      </c>
      <c r="IE58" s="23" t="s">
        <v>52</v>
      </c>
      <c r="IF58" s="23"/>
      <c r="IG58" s="23"/>
      <c r="IH58" s="23"/>
      <c r="II58" s="23"/>
    </row>
    <row r="59" spans="1:243" s="22" customFormat="1" ht="15.75">
      <c r="A59" s="60">
        <v>8</v>
      </c>
      <c r="B59" s="61" t="s">
        <v>190</v>
      </c>
      <c r="C59" s="35" t="s">
        <v>114</v>
      </c>
      <c r="D59" s="75"/>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7"/>
      <c r="IA59" s="22">
        <v>8</v>
      </c>
      <c r="IB59" s="22" t="s">
        <v>190</v>
      </c>
      <c r="IC59" s="22" t="s">
        <v>114</v>
      </c>
      <c r="IE59" s="23"/>
      <c r="IF59" s="23"/>
      <c r="IG59" s="23"/>
      <c r="IH59" s="23"/>
      <c r="II59" s="23"/>
    </row>
    <row r="60" spans="1:243" s="22" customFormat="1" ht="71.25">
      <c r="A60" s="60">
        <v>8.01</v>
      </c>
      <c r="B60" s="61" t="s">
        <v>152</v>
      </c>
      <c r="C60" s="35" t="s">
        <v>115</v>
      </c>
      <c r="D60" s="75"/>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7"/>
      <c r="IA60" s="22">
        <v>8.01</v>
      </c>
      <c r="IB60" s="22" t="s">
        <v>152</v>
      </c>
      <c r="IC60" s="22" t="s">
        <v>115</v>
      </c>
      <c r="IE60" s="23"/>
      <c r="IF60" s="23"/>
      <c r="IG60" s="23"/>
      <c r="IH60" s="23"/>
      <c r="II60" s="23"/>
    </row>
    <row r="61" spans="1:243" s="22" customFormat="1" ht="28.5">
      <c r="A61" s="64">
        <v>8.02</v>
      </c>
      <c r="B61" s="61" t="s">
        <v>153</v>
      </c>
      <c r="C61" s="35" t="s">
        <v>116</v>
      </c>
      <c r="D61" s="62">
        <v>10</v>
      </c>
      <c r="E61" s="63" t="s">
        <v>64</v>
      </c>
      <c r="F61" s="64">
        <v>1759.84</v>
      </c>
      <c r="G61" s="36"/>
      <c r="H61" s="24"/>
      <c r="I61" s="41" t="s">
        <v>38</v>
      </c>
      <c r="J61" s="42">
        <f>IF(I61="Less(-)",-1,1)</f>
        <v>1</v>
      </c>
      <c r="K61" s="24" t="s">
        <v>39</v>
      </c>
      <c r="L61" s="24" t="s">
        <v>4</v>
      </c>
      <c r="M61" s="37"/>
      <c r="N61" s="24"/>
      <c r="O61" s="24"/>
      <c r="P61" s="40"/>
      <c r="Q61" s="24"/>
      <c r="R61" s="24"/>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53"/>
      <c r="BA61" s="38">
        <f>ROUND(total_amount_ba($B$2,$D$2,D61,F61,J61,K61,M61),0)</f>
        <v>17598</v>
      </c>
      <c r="BB61" s="54">
        <f>BA61+SUM(N61:AZ61)</f>
        <v>17598</v>
      </c>
      <c r="BC61" s="50" t="str">
        <f>SpellNumber(L61,BB61)</f>
        <v>INR  Seventeen Thousand Five Hundred &amp; Ninety Eight  Only</v>
      </c>
      <c r="IA61" s="22">
        <v>8.02</v>
      </c>
      <c r="IB61" s="22" t="s">
        <v>153</v>
      </c>
      <c r="IC61" s="22" t="s">
        <v>116</v>
      </c>
      <c r="ID61" s="22">
        <v>10</v>
      </c>
      <c r="IE61" s="23" t="s">
        <v>64</v>
      </c>
      <c r="IF61" s="23"/>
      <c r="IG61" s="23"/>
      <c r="IH61" s="23"/>
      <c r="II61" s="23"/>
    </row>
    <row r="62" spans="1:243" s="22" customFormat="1" ht="85.5">
      <c r="A62" s="60">
        <v>8.03</v>
      </c>
      <c r="B62" s="61" t="s">
        <v>191</v>
      </c>
      <c r="C62" s="35" t="s">
        <v>117</v>
      </c>
      <c r="D62" s="75"/>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7"/>
      <c r="IA62" s="22">
        <v>8.03</v>
      </c>
      <c r="IB62" s="22" t="s">
        <v>191</v>
      </c>
      <c r="IC62" s="22" t="s">
        <v>117</v>
      </c>
      <c r="IE62" s="23"/>
      <c r="IF62" s="23"/>
      <c r="IG62" s="23"/>
      <c r="IH62" s="23"/>
      <c r="II62" s="23"/>
    </row>
    <row r="63" spans="1:243" s="22" customFormat="1" ht="28.5">
      <c r="A63" s="60">
        <v>8.04</v>
      </c>
      <c r="B63" s="61" t="s">
        <v>192</v>
      </c>
      <c r="C63" s="35" t="s">
        <v>118</v>
      </c>
      <c r="D63" s="62">
        <v>19</v>
      </c>
      <c r="E63" s="63" t="s">
        <v>64</v>
      </c>
      <c r="F63" s="64">
        <v>1489.22</v>
      </c>
      <c r="G63" s="36"/>
      <c r="H63" s="24"/>
      <c r="I63" s="41" t="s">
        <v>38</v>
      </c>
      <c r="J63" s="42">
        <f aca="true" t="shared" si="0" ref="J63:J91">IF(I63="Less(-)",-1,1)</f>
        <v>1</v>
      </c>
      <c r="K63" s="24" t="s">
        <v>39</v>
      </c>
      <c r="L63" s="24" t="s">
        <v>4</v>
      </c>
      <c r="M63" s="37"/>
      <c r="N63" s="24"/>
      <c r="O63" s="24"/>
      <c r="P63" s="40"/>
      <c r="Q63" s="24"/>
      <c r="R63" s="24"/>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53"/>
      <c r="BA63" s="38">
        <f aca="true" t="shared" si="1" ref="BA63:BA91">ROUND(total_amount_ba($B$2,$D$2,D63,F63,J63,K63,M63),0)</f>
        <v>28295</v>
      </c>
      <c r="BB63" s="54">
        <f aca="true" t="shared" si="2" ref="BB63:BB91">BA63+SUM(N63:AZ63)</f>
        <v>28295</v>
      </c>
      <c r="BC63" s="50" t="str">
        <f aca="true" t="shared" si="3" ref="BC63:BC91">SpellNumber(L63,BB63)</f>
        <v>INR  Twenty Eight Thousand Two Hundred &amp; Ninety Five  Only</v>
      </c>
      <c r="IA63" s="22">
        <v>8.04</v>
      </c>
      <c r="IB63" s="22" t="s">
        <v>192</v>
      </c>
      <c r="IC63" s="22" t="s">
        <v>118</v>
      </c>
      <c r="ID63" s="22">
        <v>19</v>
      </c>
      <c r="IE63" s="23" t="s">
        <v>64</v>
      </c>
      <c r="IF63" s="23"/>
      <c r="IG63" s="23"/>
      <c r="IH63" s="23"/>
      <c r="II63" s="23"/>
    </row>
    <row r="64" spans="1:243" s="22" customFormat="1" ht="57">
      <c r="A64" s="60">
        <v>8.05</v>
      </c>
      <c r="B64" s="61" t="s">
        <v>193</v>
      </c>
      <c r="C64" s="35" t="s">
        <v>119</v>
      </c>
      <c r="D64" s="75"/>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7"/>
      <c r="IA64" s="22">
        <v>8.05</v>
      </c>
      <c r="IB64" s="22" t="s">
        <v>193</v>
      </c>
      <c r="IC64" s="22" t="s">
        <v>119</v>
      </c>
      <c r="IE64" s="23"/>
      <c r="IF64" s="23"/>
      <c r="IG64" s="23"/>
      <c r="IH64" s="23"/>
      <c r="II64" s="23"/>
    </row>
    <row r="65" spans="1:243" s="22" customFormat="1" ht="28.5">
      <c r="A65" s="60">
        <v>8.06</v>
      </c>
      <c r="B65" s="61" t="s">
        <v>194</v>
      </c>
      <c r="C65" s="35" t="s">
        <v>120</v>
      </c>
      <c r="D65" s="62">
        <v>8</v>
      </c>
      <c r="E65" s="63" t="s">
        <v>260</v>
      </c>
      <c r="F65" s="64">
        <v>4841.96</v>
      </c>
      <c r="G65" s="36"/>
      <c r="H65" s="24"/>
      <c r="I65" s="41" t="s">
        <v>38</v>
      </c>
      <c r="J65" s="42">
        <f t="shared" si="0"/>
        <v>1</v>
      </c>
      <c r="K65" s="24" t="s">
        <v>39</v>
      </c>
      <c r="L65" s="24" t="s">
        <v>4</v>
      </c>
      <c r="M65" s="37"/>
      <c r="N65" s="24"/>
      <c r="O65" s="24"/>
      <c r="P65" s="40"/>
      <c r="Q65" s="24"/>
      <c r="R65" s="24"/>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53"/>
      <c r="BA65" s="38">
        <f t="shared" si="1"/>
        <v>38736</v>
      </c>
      <c r="BB65" s="54">
        <f t="shared" si="2"/>
        <v>38736</v>
      </c>
      <c r="BC65" s="50" t="str">
        <f t="shared" si="3"/>
        <v>INR  Thirty Eight Thousand Seven Hundred &amp; Thirty Six  Only</v>
      </c>
      <c r="IA65" s="22">
        <v>8.06</v>
      </c>
      <c r="IB65" s="22" t="s">
        <v>194</v>
      </c>
      <c r="IC65" s="22" t="s">
        <v>120</v>
      </c>
      <c r="ID65" s="22">
        <v>8</v>
      </c>
      <c r="IE65" s="23" t="s">
        <v>260</v>
      </c>
      <c r="IF65" s="23"/>
      <c r="IG65" s="23"/>
      <c r="IH65" s="23"/>
      <c r="II65" s="23"/>
    </row>
    <row r="66" spans="1:243" s="22" customFormat="1" ht="71.25">
      <c r="A66" s="60">
        <v>8.07</v>
      </c>
      <c r="B66" s="61" t="s">
        <v>195</v>
      </c>
      <c r="C66" s="35" t="s">
        <v>121</v>
      </c>
      <c r="D66" s="75"/>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7"/>
      <c r="IA66" s="22">
        <v>8.07</v>
      </c>
      <c r="IB66" s="22" t="s">
        <v>195</v>
      </c>
      <c r="IC66" s="22" t="s">
        <v>121</v>
      </c>
      <c r="IE66" s="23"/>
      <c r="IF66" s="23"/>
      <c r="IG66" s="23"/>
      <c r="IH66" s="23"/>
      <c r="II66" s="23"/>
    </row>
    <row r="67" spans="1:243" s="22" customFormat="1" ht="28.5">
      <c r="A67" s="60">
        <v>8.08</v>
      </c>
      <c r="B67" s="61" t="s">
        <v>196</v>
      </c>
      <c r="C67" s="35" t="s">
        <v>122</v>
      </c>
      <c r="D67" s="62">
        <v>25</v>
      </c>
      <c r="E67" s="63" t="s">
        <v>65</v>
      </c>
      <c r="F67" s="64">
        <v>169.18</v>
      </c>
      <c r="G67" s="36"/>
      <c r="H67" s="24"/>
      <c r="I67" s="41" t="s">
        <v>38</v>
      </c>
      <c r="J67" s="42">
        <f t="shared" si="0"/>
        <v>1</v>
      </c>
      <c r="K67" s="24" t="s">
        <v>39</v>
      </c>
      <c r="L67" s="24" t="s">
        <v>4</v>
      </c>
      <c r="M67" s="37"/>
      <c r="N67" s="24"/>
      <c r="O67" s="24"/>
      <c r="P67" s="40"/>
      <c r="Q67" s="24"/>
      <c r="R67" s="24"/>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53"/>
      <c r="BA67" s="38">
        <f t="shared" si="1"/>
        <v>4230</v>
      </c>
      <c r="BB67" s="54">
        <f t="shared" si="2"/>
        <v>4230</v>
      </c>
      <c r="BC67" s="50" t="str">
        <f t="shared" si="3"/>
        <v>INR  Four Thousand Two Hundred &amp; Thirty  Only</v>
      </c>
      <c r="IA67" s="22">
        <v>8.08</v>
      </c>
      <c r="IB67" s="22" t="s">
        <v>196</v>
      </c>
      <c r="IC67" s="22" t="s">
        <v>122</v>
      </c>
      <c r="ID67" s="22">
        <v>25</v>
      </c>
      <c r="IE67" s="23" t="s">
        <v>65</v>
      </c>
      <c r="IF67" s="23"/>
      <c r="IG67" s="23"/>
      <c r="IH67" s="23"/>
      <c r="II67" s="23"/>
    </row>
    <row r="68" spans="1:243" s="22" customFormat="1" ht="75" customHeight="1">
      <c r="A68" s="60">
        <v>8.09</v>
      </c>
      <c r="B68" s="61" t="s">
        <v>197</v>
      </c>
      <c r="C68" s="35" t="s">
        <v>123</v>
      </c>
      <c r="D68" s="62">
        <v>50</v>
      </c>
      <c r="E68" s="63" t="s">
        <v>66</v>
      </c>
      <c r="F68" s="64">
        <v>26.61</v>
      </c>
      <c r="G68" s="36"/>
      <c r="H68" s="24"/>
      <c r="I68" s="41" t="s">
        <v>38</v>
      </c>
      <c r="J68" s="42">
        <f t="shared" si="0"/>
        <v>1</v>
      </c>
      <c r="K68" s="24" t="s">
        <v>39</v>
      </c>
      <c r="L68" s="24" t="s">
        <v>4</v>
      </c>
      <c r="M68" s="37"/>
      <c r="N68" s="24"/>
      <c r="O68" s="24"/>
      <c r="P68" s="40"/>
      <c r="Q68" s="24"/>
      <c r="R68" s="24"/>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53"/>
      <c r="BA68" s="38">
        <f t="shared" si="1"/>
        <v>1331</v>
      </c>
      <c r="BB68" s="54">
        <f t="shared" si="2"/>
        <v>1331</v>
      </c>
      <c r="BC68" s="50" t="str">
        <f t="shared" si="3"/>
        <v>INR  One Thousand Three Hundred &amp; Thirty One  Only</v>
      </c>
      <c r="IA68" s="22">
        <v>8.09</v>
      </c>
      <c r="IB68" s="22" t="s">
        <v>197</v>
      </c>
      <c r="IC68" s="22" t="s">
        <v>123</v>
      </c>
      <c r="ID68" s="22">
        <v>50</v>
      </c>
      <c r="IE68" s="23" t="s">
        <v>66</v>
      </c>
      <c r="IF68" s="23"/>
      <c r="IG68" s="23"/>
      <c r="IH68" s="23"/>
      <c r="II68" s="23"/>
    </row>
    <row r="69" spans="1:243" s="22" customFormat="1" ht="21" customHeight="1">
      <c r="A69" s="60">
        <v>8.1</v>
      </c>
      <c r="B69" s="61" t="s">
        <v>198</v>
      </c>
      <c r="C69" s="35" t="s">
        <v>124</v>
      </c>
      <c r="D69" s="62">
        <v>10</v>
      </c>
      <c r="E69" s="63" t="s">
        <v>64</v>
      </c>
      <c r="F69" s="64">
        <v>192.33</v>
      </c>
      <c r="G69" s="36"/>
      <c r="H69" s="24"/>
      <c r="I69" s="41" t="s">
        <v>38</v>
      </c>
      <c r="J69" s="42">
        <f t="shared" si="0"/>
        <v>1</v>
      </c>
      <c r="K69" s="24" t="s">
        <v>39</v>
      </c>
      <c r="L69" s="24" t="s">
        <v>4</v>
      </c>
      <c r="M69" s="37"/>
      <c r="N69" s="24"/>
      <c r="O69" s="24"/>
      <c r="P69" s="40"/>
      <c r="Q69" s="24"/>
      <c r="R69" s="24"/>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53"/>
      <c r="BA69" s="38">
        <f t="shared" si="1"/>
        <v>1923</v>
      </c>
      <c r="BB69" s="54">
        <f t="shared" si="2"/>
        <v>1923</v>
      </c>
      <c r="BC69" s="50" t="str">
        <f t="shared" si="3"/>
        <v>INR  One Thousand Nine Hundred &amp; Twenty Three  Only</v>
      </c>
      <c r="IA69" s="22">
        <v>8.1</v>
      </c>
      <c r="IB69" s="22" t="s">
        <v>198</v>
      </c>
      <c r="IC69" s="22" t="s">
        <v>124</v>
      </c>
      <c r="ID69" s="22">
        <v>10</v>
      </c>
      <c r="IE69" s="23" t="s">
        <v>64</v>
      </c>
      <c r="IF69" s="23"/>
      <c r="IG69" s="23"/>
      <c r="IH69" s="23"/>
      <c r="II69" s="23"/>
    </row>
    <row r="70" spans="1:243" s="22" customFormat="1" ht="45.75" customHeight="1">
      <c r="A70" s="60">
        <v>9</v>
      </c>
      <c r="B70" s="61" t="s">
        <v>199</v>
      </c>
      <c r="C70" s="35" t="s">
        <v>125</v>
      </c>
      <c r="D70" s="75"/>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7"/>
      <c r="IA70" s="22">
        <v>9</v>
      </c>
      <c r="IB70" s="22" t="s">
        <v>199</v>
      </c>
      <c r="IC70" s="22" t="s">
        <v>125</v>
      </c>
      <c r="IE70" s="23"/>
      <c r="IF70" s="23"/>
      <c r="IG70" s="23"/>
      <c r="IH70" s="23"/>
      <c r="II70" s="23"/>
    </row>
    <row r="71" spans="1:243" s="22" customFormat="1" ht="20.25" customHeight="1">
      <c r="A71" s="60">
        <v>9.01</v>
      </c>
      <c r="B71" s="61" t="s">
        <v>200</v>
      </c>
      <c r="C71" s="35" t="s">
        <v>126</v>
      </c>
      <c r="D71" s="75"/>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7"/>
      <c r="IA71" s="22">
        <v>9.01</v>
      </c>
      <c r="IB71" s="22" t="s">
        <v>200</v>
      </c>
      <c r="IC71" s="22" t="s">
        <v>126</v>
      </c>
      <c r="IE71" s="23"/>
      <c r="IF71" s="23"/>
      <c r="IG71" s="23"/>
      <c r="IH71" s="23"/>
      <c r="II71" s="23"/>
    </row>
    <row r="72" spans="1:243" s="22" customFormat="1" ht="30.75" customHeight="1">
      <c r="A72" s="60">
        <v>9.02</v>
      </c>
      <c r="B72" s="61" t="s">
        <v>201</v>
      </c>
      <c r="C72" s="35" t="s">
        <v>127</v>
      </c>
      <c r="D72" s="62">
        <v>160</v>
      </c>
      <c r="E72" s="63" t="s">
        <v>52</v>
      </c>
      <c r="F72" s="64">
        <v>753.62</v>
      </c>
      <c r="G72" s="36"/>
      <c r="H72" s="24"/>
      <c r="I72" s="41" t="s">
        <v>38</v>
      </c>
      <c r="J72" s="42">
        <f t="shared" si="0"/>
        <v>1</v>
      </c>
      <c r="K72" s="24" t="s">
        <v>39</v>
      </c>
      <c r="L72" s="24" t="s">
        <v>4</v>
      </c>
      <c r="M72" s="37"/>
      <c r="N72" s="24"/>
      <c r="O72" s="24"/>
      <c r="P72" s="40"/>
      <c r="Q72" s="24"/>
      <c r="R72" s="24"/>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53"/>
      <c r="BA72" s="38">
        <f t="shared" si="1"/>
        <v>120579</v>
      </c>
      <c r="BB72" s="54">
        <f t="shared" si="2"/>
        <v>120579</v>
      </c>
      <c r="BC72" s="50" t="str">
        <f t="shared" si="3"/>
        <v>INR  One Lakh Twenty Thousand Five Hundred &amp; Seventy Nine  Only</v>
      </c>
      <c r="IA72" s="22">
        <v>9.02</v>
      </c>
      <c r="IB72" s="22" t="s">
        <v>201</v>
      </c>
      <c r="IC72" s="22" t="s">
        <v>127</v>
      </c>
      <c r="ID72" s="22">
        <v>160</v>
      </c>
      <c r="IE72" s="23" t="s">
        <v>52</v>
      </c>
      <c r="IF72" s="23"/>
      <c r="IG72" s="23"/>
      <c r="IH72" s="23"/>
      <c r="II72" s="23"/>
    </row>
    <row r="73" spans="1:243" s="22" customFormat="1" ht="48.75" customHeight="1">
      <c r="A73" s="60">
        <v>9.03</v>
      </c>
      <c r="B73" s="65" t="s">
        <v>202</v>
      </c>
      <c r="C73" s="35" t="s">
        <v>128</v>
      </c>
      <c r="D73" s="62">
        <v>150</v>
      </c>
      <c r="E73" s="63" t="s">
        <v>52</v>
      </c>
      <c r="F73" s="64">
        <v>1507.23</v>
      </c>
      <c r="G73" s="36"/>
      <c r="H73" s="24"/>
      <c r="I73" s="41" t="s">
        <v>38</v>
      </c>
      <c r="J73" s="42">
        <f t="shared" si="0"/>
        <v>1</v>
      </c>
      <c r="K73" s="24" t="s">
        <v>39</v>
      </c>
      <c r="L73" s="24" t="s">
        <v>4</v>
      </c>
      <c r="M73" s="37"/>
      <c r="N73" s="24"/>
      <c r="O73" s="24"/>
      <c r="P73" s="40"/>
      <c r="Q73" s="24"/>
      <c r="R73" s="24"/>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53"/>
      <c r="BA73" s="38">
        <f t="shared" si="1"/>
        <v>226085</v>
      </c>
      <c r="BB73" s="54">
        <f t="shared" si="2"/>
        <v>226085</v>
      </c>
      <c r="BC73" s="50" t="str">
        <f t="shared" si="3"/>
        <v>INR  Two Lakh Twenty Six Thousand  &amp;Eighty Five  Only</v>
      </c>
      <c r="IA73" s="22">
        <v>9.03</v>
      </c>
      <c r="IB73" s="22" t="s">
        <v>202</v>
      </c>
      <c r="IC73" s="22" t="s">
        <v>128</v>
      </c>
      <c r="ID73" s="22">
        <v>150</v>
      </c>
      <c r="IE73" s="23" t="s">
        <v>52</v>
      </c>
      <c r="IF73" s="23"/>
      <c r="IG73" s="23"/>
      <c r="IH73" s="23"/>
      <c r="II73" s="23"/>
    </row>
    <row r="74" spans="1:243" s="22" customFormat="1" ht="15.75">
      <c r="A74" s="60">
        <v>10</v>
      </c>
      <c r="B74" s="65" t="s">
        <v>203</v>
      </c>
      <c r="C74" s="35" t="s">
        <v>129</v>
      </c>
      <c r="D74" s="75"/>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7"/>
      <c r="IA74" s="22">
        <v>10</v>
      </c>
      <c r="IB74" s="22" t="s">
        <v>203</v>
      </c>
      <c r="IC74" s="22" t="s">
        <v>129</v>
      </c>
      <c r="IE74" s="23"/>
      <c r="IF74" s="23"/>
      <c r="IG74" s="23"/>
      <c r="IH74" s="23"/>
      <c r="II74" s="23"/>
    </row>
    <row r="75" spans="1:243" s="22" customFormat="1" ht="76.5" customHeight="1">
      <c r="A75" s="64">
        <v>10.01</v>
      </c>
      <c r="B75" s="61" t="s">
        <v>204</v>
      </c>
      <c r="C75" s="35" t="s">
        <v>130</v>
      </c>
      <c r="D75" s="75"/>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7"/>
      <c r="IA75" s="22">
        <v>10.01</v>
      </c>
      <c r="IB75" s="22" t="s">
        <v>204</v>
      </c>
      <c r="IC75" s="22" t="s">
        <v>130</v>
      </c>
      <c r="IE75" s="23"/>
      <c r="IF75" s="23"/>
      <c r="IG75" s="23"/>
      <c r="IH75" s="23"/>
      <c r="II75" s="23"/>
    </row>
    <row r="76" spans="1:243" s="22" customFormat="1" ht="32.25" customHeight="1">
      <c r="A76" s="60">
        <v>10.02</v>
      </c>
      <c r="B76" s="61" t="s">
        <v>205</v>
      </c>
      <c r="C76" s="35" t="s">
        <v>131</v>
      </c>
      <c r="D76" s="62">
        <v>40</v>
      </c>
      <c r="E76" s="63" t="s">
        <v>72</v>
      </c>
      <c r="F76" s="64">
        <v>518.54</v>
      </c>
      <c r="G76" s="36"/>
      <c r="H76" s="24"/>
      <c r="I76" s="41" t="s">
        <v>38</v>
      </c>
      <c r="J76" s="42">
        <f t="shared" si="0"/>
        <v>1</v>
      </c>
      <c r="K76" s="24" t="s">
        <v>39</v>
      </c>
      <c r="L76" s="24" t="s">
        <v>4</v>
      </c>
      <c r="M76" s="37"/>
      <c r="N76" s="24"/>
      <c r="O76" s="24"/>
      <c r="P76" s="40"/>
      <c r="Q76" s="24"/>
      <c r="R76" s="24"/>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53"/>
      <c r="BA76" s="38">
        <f t="shared" si="1"/>
        <v>20742</v>
      </c>
      <c r="BB76" s="54">
        <f t="shared" si="2"/>
        <v>20742</v>
      </c>
      <c r="BC76" s="50" t="str">
        <f t="shared" si="3"/>
        <v>INR  Twenty Thousand Seven Hundred &amp; Forty Two  Only</v>
      </c>
      <c r="IA76" s="22">
        <v>10.02</v>
      </c>
      <c r="IB76" s="22" t="s">
        <v>205</v>
      </c>
      <c r="IC76" s="22" t="s">
        <v>131</v>
      </c>
      <c r="ID76" s="22">
        <v>40</v>
      </c>
      <c r="IE76" s="23" t="s">
        <v>72</v>
      </c>
      <c r="IF76" s="23"/>
      <c r="IG76" s="23"/>
      <c r="IH76" s="23"/>
      <c r="II76" s="23"/>
    </row>
    <row r="77" spans="1:243" s="22" customFormat="1" ht="85.5">
      <c r="A77" s="60">
        <v>10.03</v>
      </c>
      <c r="B77" s="61" t="s">
        <v>206</v>
      </c>
      <c r="C77" s="35" t="s">
        <v>132</v>
      </c>
      <c r="D77" s="75"/>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7"/>
      <c r="IA77" s="22">
        <v>10.03</v>
      </c>
      <c r="IB77" s="22" t="s">
        <v>206</v>
      </c>
      <c r="IC77" s="22" t="s">
        <v>132</v>
      </c>
      <c r="IE77" s="23"/>
      <c r="IF77" s="23"/>
      <c r="IG77" s="23"/>
      <c r="IH77" s="23"/>
      <c r="II77" s="23"/>
    </row>
    <row r="78" spans="1:243" s="22" customFormat="1" ht="28.5">
      <c r="A78" s="64">
        <v>10.04</v>
      </c>
      <c r="B78" s="61" t="s">
        <v>207</v>
      </c>
      <c r="C78" s="35" t="s">
        <v>133</v>
      </c>
      <c r="D78" s="62">
        <v>40</v>
      </c>
      <c r="E78" s="63" t="s">
        <v>72</v>
      </c>
      <c r="F78" s="64">
        <v>960.24</v>
      </c>
      <c r="G78" s="36"/>
      <c r="H78" s="24"/>
      <c r="I78" s="41" t="s">
        <v>38</v>
      </c>
      <c r="J78" s="42">
        <f t="shared" si="0"/>
        <v>1</v>
      </c>
      <c r="K78" s="24" t="s">
        <v>39</v>
      </c>
      <c r="L78" s="24" t="s">
        <v>4</v>
      </c>
      <c r="M78" s="37"/>
      <c r="N78" s="24"/>
      <c r="O78" s="24"/>
      <c r="P78" s="40"/>
      <c r="Q78" s="24"/>
      <c r="R78" s="24"/>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53"/>
      <c r="BA78" s="38">
        <f t="shared" si="1"/>
        <v>38410</v>
      </c>
      <c r="BB78" s="54">
        <f t="shared" si="2"/>
        <v>38410</v>
      </c>
      <c r="BC78" s="50" t="str">
        <f t="shared" si="3"/>
        <v>INR  Thirty Eight Thousand Four Hundred &amp; Ten  Only</v>
      </c>
      <c r="IA78" s="22">
        <v>10.04</v>
      </c>
      <c r="IB78" s="22" t="s">
        <v>207</v>
      </c>
      <c r="IC78" s="22" t="s">
        <v>133</v>
      </c>
      <c r="ID78" s="22">
        <v>40</v>
      </c>
      <c r="IE78" s="23" t="s">
        <v>72</v>
      </c>
      <c r="IF78" s="23"/>
      <c r="IG78" s="23"/>
      <c r="IH78" s="23"/>
      <c r="II78" s="23"/>
    </row>
    <row r="79" spans="1:243" s="22" customFormat="1" ht="85.5">
      <c r="A79" s="60">
        <v>10.05</v>
      </c>
      <c r="B79" s="65" t="s">
        <v>208</v>
      </c>
      <c r="C79" s="35" t="s">
        <v>134</v>
      </c>
      <c r="D79" s="75"/>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7"/>
      <c r="IA79" s="22">
        <v>10.05</v>
      </c>
      <c r="IB79" s="22" t="s">
        <v>208</v>
      </c>
      <c r="IC79" s="22" t="s">
        <v>134</v>
      </c>
      <c r="IE79" s="23"/>
      <c r="IF79" s="23"/>
      <c r="IG79" s="23"/>
      <c r="IH79" s="23"/>
      <c r="II79" s="23"/>
    </row>
    <row r="80" spans="1:243" s="22" customFormat="1" ht="47.25" customHeight="1">
      <c r="A80" s="60">
        <v>10.06</v>
      </c>
      <c r="B80" s="65" t="s">
        <v>209</v>
      </c>
      <c r="C80" s="35" t="s">
        <v>135</v>
      </c>
      <c r="D80" s="62">
        <v>10</v>
      </c>
      <c r="E80" s="63" t="s">
        <v>72</v>
      </c>
      <c r="F80" s="64">
        <v>790.93</v>
      </c>
      <c r="G80" s="36"/>
      <c r="H80" s="24"/>
      <c r="I80" s="41" t="s">
        <v>38</v>
      </c>
      <c r="J80" s="42">
        <f t="shared" si="0"/>
        <v>1</v>
      </c>
      <c r="K80" s="24" t="s">
        <v>39</v>
      </c>
      <c r="L80" s="24" t="s">
        <v>4</v>
      </c>
      <c r="M80" s="37"/>
      <c r="N80" s="24"/>
      <c r="O80" s="24"/>
      <c r="P80" s="40"/>
      <c r="Q80" s="24"/>
      <c r="R80" s="24"/>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53"/>
      <c r="BA80" s="38">
        <f t="shared" si="1"/>
        <v>7909</v>
      </c>
      <c r="BB80" s="54">
        <f t="shared" si="2"/>
        <v>7909</v>
      </c>
      <c r="BC80" s="50" t="str">
        <f t="shared" si="3"/>
        <v>INR  Seven Thousand Nine Hundred &amp; Nine  Only</v>
      </c>
      <c r="IA80" s="22">
        <v>10.06</v>
      </c>
      <c r="IB80" s="22" t="s">
        <v>209</v>
      </c>
      <c r="IC80" s="22" t="s">
        <v>135</v>
      </c>
      <c r="ID80" s="22">
        <v>10</v>
      </c>
      <c r="IE80" s="23" t="s">
        <v>72</v>
      </c>
      <c r="IF80" s="23"/>
      <c r="IG80" s="23"/>
      <c r="IH80" s="23"/>
      <c r="II80" s="23"/>
    </row>
    <row r="81" spans="1:243" s="22" customFormat="1" ht="270.75">
      <c r="A81" s="64">
        <v>10.07</v>
      </c>
      <c r="B81" s="61" t="s">
        <v>210</v>
      </c>
      <c r="C81" s="35" t="s">
        <v>136</v>
      </c>
      <c r="D81" s="67"/>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9"/>
      <c r="IA81" s="22">
        <v>10.07</v>
      </c>
      <c r="IB81" s="22" t="s">
        <v>210</v>
      </c>
      <c r="IC81" s="22" t="s">
        <v>136</v>
      </c>
      <c r="IE81" s="23"/>
      <c r="IF81" s="23"/>
      <c r="IG81" s="23"/>
      <c r="IH81" s="23"/>
      <c r="II81" s="23"/>
    </row>
    <row r="82" spans="1:243" s="22" customFormat="1" ht="33" customHeight="1">
      <c r="A82" s="60">
        <v>10.08</v>
      </c>
      <c r="B82" s="61" t="s">
        <v>211</v>
      </c>
      <c r="C82" s="35" t="s">
        <v>137</v>
      </c>
      <c r="D82" s="75"/>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7"/>
      <c r="IA82" s="22">
        <v>10.08</v>
      </c>
      <c r="IB82" s="22" t="s">
        <v>211</v>
      </c>
      <c r="IC82" s="22" t="s">
        <v>137</v>
      </c>
      <c r="IE82" s="23"/>
      <c r="IF82" s="23"/>
      <c r="IG82" s="23"/>
      <c r="IH82" s="23"/>
      <c r="II82" s="23"/>
    </row>
    <row r="83" spans="1:243" s="22" customFormat="1" ht="42.75">
      <c r="A83" s="60">
        <v>10.09</v>
      </c>
      <c r="B83" s="61" t="s">
        <v>212</v>
      </c>
      <c r="C83" s="35" t="s">
        <v>138</v>
      </c>
      <c r="D83" s="62">
        <v>2</v>
      </c>
      <c r="E83" s="63" t="s">
        <v>65</v>
      </c>
      <c r="F83" s="64">
        <v>10247.35</v>
      </c>
      <c r="G83" s="36"/>
      <c r="H83" s="24"/>
      <c r="I83" s="41" t="s">
        <v>38</v>
      </c>
      <c r="J83" s="42">
        <f t="shared" si="0"/>
        <v>1</v>
      </c>
      <c r="K83" s="24" t="s">
        <v>39</v>
      </c>
      <c r="L83" s="24" t="s">
        <v>4</v>
      </c>
      <c r="M83" s="37"/>
      <c r="N83" s="24"/>
      <c r="O83" s="24"/>
      <c r="P83" s="40"/>
      <c r="Q83" s="24"/>
      <c r="R83" s="24"/>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53"/>
      <c r="BA83" s="38">
        <f t="shared" si="1"/>
        <v>20495</v>
      </c>
      <c r="BB83" s="54">
        <f t="shared" si="2"/>
        <v>20495</v>
      </c>
      <c r="BC83" s="50" t="str">
        <f t="shared" si="3"/>
        <v>INR  Twenty Thousand Four Hundred &amp; Ninety Five  Only</v>
      </c>
      <c r="IA83" s="22">
        <v>10.09</v>
      </c>
      <c r="IB83" s="22" t="s">
        <v>212</v>
      </c>
      <c r="IC83" s="22" t="s">
        <v>138</v>
      </c>
      <c r="ID83" s="22">
        <v>2</v>
      </c>
      <c r="IE83" s="23" t="s">
        <v>65</v>
      </c>
      <c r="IF83" s="23"/>
      <c r="IG83" s="23"/>
      <c r="IH83" s="23"/>
      <c r="II83" s="23"/>
    </row>
    <row r="84" spans="1:243" s="22" customFormat="1" ht="15.75">
      <c r="A84" s="64">
        <v>10.1</v>
      </c>
      <c r="B84" s="61" t="s">
        <v>213</v>
      </c>
      <c r="C84" s="35" t="s">
        <v>139</v>
      </c>
      <c r="D84" s="75"/>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7"/>
      <c r="IA84" s="22">
        <v>10.1</v>
      </c>
      <c r="IB84" s="22" t="s">
        <v>213</v>
      </c>
      <c r="IC84" s="22" t="s">
        <v>139</v>
      </c>
      <c r="IE84" s="23"/>
      <c r="IF84" s="23"/>
      <c r="IG84" s="23"/>
      <c r="IH84" s="23"/>
      <c r="II84" s="23"/>
    </row>
    <row r="85" spans="1:243" s="22" customFormat="1" ht="15.75">
      <c r="A85" s="60">
        <v>10.11</v>
      </c>
      <c r="B85" s="65" t="s">
        <v>214</v>
      </c>
      <c r="C85" s="35" t="s">
        <v>140</v>
      </c>
      <c r="D85" s="75"/>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7"/>
      <c r="IA85" s="22">
        <v>10.11</v>
      </c>
      <c r="IB85" s="22" t="s">
        <v>214</v>
      </c>
      <c r="IC85" s="22" t="s">
        <v>140</v>
      </c>
      <c r="IE85" s="23"/>
      <c r="IF85" s="23"/>
      <c r="IG85" s="23"/>
      <c r="IH85" s="23"/>
      <c r="II85" s="23"/>
    </row>
    <row r="86" spans="1:243" s="22" customFormat="1" ht="42.75">
      <c r="A86" s="60">
        <v>10.12</v>
      </c>
      <c r="B86" s="65" t="s">
        <v>212</v>
      </c>
      <c r="C86" s="35" t="s">
        <v>141</v>
      </c>
      <c r="D86" s="62">
        <v>1</v>
      </c>
      <c r="E86" s="63" t="s">
        <v>72</v>
      </c>
      <c r="F86" s="64">
        <v>7126.22</v>
      </c>
      <c r="G86" s="36"/>
      <c r="H86" s="24"/>
      <c r="I86" s="41" t="s">
        <v>38</v>
      </c>
      <c r="J86" s="42">
        <f t="shared" si="0"/>
        <v>1</v>
      </c>
      <c r="K86" s="24" t="s">
        <v>39</v>
      </c>
      <c r="L86" s="24" t="s">
        <v>4</v>
      </c>
      <c r="M86" s="37"/>
      <c r="N86" s="24"/>
      <c r="O86" s="24"/>
      <c r="P86" s="40"/>
      <c r="Q86" s="24"/>
      <c r="R86" s="24"/>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53"/>
      <c r="BA86" s="38">
        <f t="shared" si="1"/>
        <v>7126</v>
      </c>
      <c r="BB86" s="54">
        <f t="shared" si="2"/>
        <v>7126</v>
      </c>
      <c r="BC86" s="50" t="str">
        <f t="shared" si="3"/>
        <v>INR  Seven Thousand One Hundred &amp; Twenty Six  Only</v>
      </c>
      <c r="IA86" s="22">
        <v>10.12</v>
      </c>
      <c r="IB86" s="22" t="s">
        <v>212</v>
      </c>
      <c r="IC86" s="22" t="s">
        <v>141</v>
      </c>
      <c r="ID86" s="22">
        <v>1</v>
      </c>
      <c r="IE86" s="23" t="s">
        <v>72</v>
      </c>
      <c r="IF86" s="23"/>
      <c r="IG86" s="23"/>
      <c r="IH86" s="23"/>
      <c r="II86" s="23"/>
    </row>
    <row r="87" spans="1:243" s="22" customFormat="1" ht="55.5" customHeight="1">
      <c r="A87" s="64">
        <v>10.13</v>
      </c>
      <c r="B87" s="61" t="s">
        <v>215</v>
      </c>
      <c r="C87" s="35" t="s">
        <v>142</v>
      </c>
      <c r="D87" s="75"/>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7"/>
      <c r="IA87" s="22">
        <v>10.13</v>
      </c>
      <c r="IB87" s="22" t="s">
        <v>215</v>
      </c>
      <c r="IC87" s="22" t="s">
        <v>142</v>
      </c>
      <c r="IE87" s="23"/>
      <c r="IF87" s="23"/>
      <c r="IG87" s="23"/>
      <c r="IH87" s="23"/>
      <c r="II87" s="23"/>
    </row>
    <row r="88" spans="1:243" s="22" customFormat="1" ht="28.5">
      <c r="A88" s="60">
        <v>10.14</v>
      </c>
      <c r="B88" s="61" t="s">
        <v>216</v>
      </c>
      <c r="C88" s="35" t="s">
        <v>143</v>
      </c>
      <c r="D88" s="62">
        <v>2</v>
      </c>
      <c r="E88" s="63" t="s">
        <v>65</v>
      </c>
      <c r="F88" s="64">
        <v>599.47</v>
      </c>
      <c r="G88" s="36"/>
      <c r="H88" s="24"/>
      <c r="I88" s="41" t="s">
        <v>38</v>
      </c>
      <c r="J88" s="42">
        <f t="shared" si="0"/>
        <v>1</v>
      </c>
      <c r="K88" s="24" t="s">
        <v>39</v>
      </c>
      <c r="L88" s="24" t="s">
        <v>4</v>
      </c>
      <c r="M88" s="37"/>
      <c r="N88" s="24"/>
      <c r="O88" s="24"/>
      <c r="P88" s="40"/>
      <c r="Q88" s="24"/>
      <c r="R88" s="24"/>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53"/>
      <c r="BA88" s="38">
        <f t="shared" si="1"/>
        <v>1199</v>
      </c>
      <c r="BB88" s="54">
        <f t="shared" si="2"/>
        <v>1199</v>
      </c>
      <c r="BC88" s="50" t="str">
        <f t="shared" si="3"/>
        <v>INR  One Thousand One Hundred &amp; Ninety Nine  Only</v>
      </c>
      <c r="IA88" s="22">
        <v>10.14</v>
      </c>
      <c r="IB88" s="22" t="s">
        <v>216</v>
      </c>
      <c r="IC88" s="22" t="s">
        <v>143</v>
      </c>
      <c r="ID88" s="22">
        <v>2</v>
      </c>
      <c r="IE88" s="23" t="s">
        <v>65</v>
      </c>
      <c r="IF88" s="23"/>
      <c r="IG88" s="23"/>
      <c r="IH88" s="23"/>
      <c r="II88" s="23"/>
    </row>
    <row r="89" spans="1:243" s="22" customFormat="1" ht="20.25" customHeight="1">
      <c r="A89" s="64">
        <v>11</v>
      </c>
      <c r="B89" s="61" t="s">
        <v>75</v>
      </c>
      <c r="C89" s="35" t="s">
        <v>144</v>
      </c>
      <c r="D89" s="75"/>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7"/>
      <c r="IA89" s="22">
        <v>11</v>
      </c>
      <c r="IB89" s="22" t="s">
        <v>75</v>
      </c>
      <c r="IC89" s="22" t="s">
        <v>144</v>
      </c>
      <c r="IE89" s="23"/>
      <c r="IF89" s="23"/>
      <c r="IG89" s="23"/>
      <c r="IH89" s="23"/>
      <c r="II89" s="23"/>
    </row>
    <row r="90" spans="1:243" s="22" customFormat="1" ht="95.25" customHeight="1">
      <c r="A90" s="60">
        <v>11.01</v>
      </c>
      <c r="B90" s="65" t="s">
        <v>217</v>
      </c>
      <c r="C90" s="35" t="s">
        <v>145</v>
      </c>
      <c r="D90" s="62">
        <v>15</v>
      </c>
      <c r="E90" s="63" t="s">
        <v>154</v>
      </c>
      <c r="F90" s="64">
        <v>3521.85</v>
      </c>
      <c r="G90" s="36"/>
      <c r="H90" s="24"/>
      <c r="I90" s="41" t="s">
        <v>38</v>
      </c>
      <c r="J90" s="42">
        <f t="shared" si="0"/>
        <v>1</v>
      </c>
      <c r="K90" s="24" t="s">
        <v>39</v>
      </c>
      <c r="L90" s="24" t="s">
        <v>4</v>
      </c>
      <c r="M90" s="37"/>
      <c r="N90" s="24"/>
      <c r="O90" s="24"/>
      <c r="P90" s="40"/>
      <c r="Q90" s="24"/>
      <c r="R90" s="24"/>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53"/>
      <c r="BA90" s="38">
        <f t="shared" si="1"/>
        <v>52828</v>
      </c>
      <c r="BB90" s="54">
        <f t="shared" si="2"/>
        <v>52828</v>
      </c>
      <c r="BC90" s="50" t="str">
        <f t="shared" si="3"/>
        <v>INR  Fifty Two Thousand Eight Hundred &amp; Twenty Eight  Only</v>
      </c>
      <c r="IA90" s="22">
        <v>11.01</v>
      </c>
      <c r="IB90" s="66" t="s">
        <v>217</v>
      </c>
      <c r="IC90" s="22" t="s">
        <v>145</v>
      </c>
      <c r="ID90" s="22">
        <v>15</v>
      </c>
      <c r="IE90" s="23" t="s">
        <v>154</v>
      </c>
      <c r="IF90" s="23"/>
      <c r="IG90" s="23"/>
      <c r="IH90" s="23"/>
      <c r="II90" s="23"/>
    </row>
    <row r="91" spans="1:243" s="22" customFormat="1" ht="76.5" customHeight="1">
      <c r="A91" s="60">
        <v>11.02</v>
      </c>
      <c r="B91" s="65" t="s">
        <v>218</v>
      </c>
      <c r="C91" s="35" t="s">
        <v>146</v>
      </c>
      <c r="D91" s="62">
        <v>5</v>
      </c>
      <c r="E91" s="63" t="s">
        <v>154</v>
      </c>
      <c r="F91" s="64">
        <v>4543.3</v>
      </c>
      <c r="G91" s="36"/>
      <c r="H91" s="24"/>
      <c r="I91" s="41" t="s">
        <v>38</v>
      </c>
      <c r="J91" s="42">
        <f t="shared" si="0"/>
        <v>1</v>
      </c>
      <c r="K91" s="24" t="s">
        <v>39</v>
      </c>
      <c r="L91" s="24" t="s">
        <v>4</v>
      </c>
      <c r="M91" s="37"/>
      <c r="N91" s="24"/>
      <c r="O91" s="24"/>
      <c r="P91" s="40"/>
      <c r="Q91" s="24"/>
      <c r="R91" s="24"/>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53"/>
      <c r="BA91" s="38">
        <f t="shared" si="1"/>
        <v>22717</v>
      </c>
      <c r="BB91" s="54">
        <f t="shared" si="2"/>
        <v>22717</v>
      </c>
      <c r="BC91" s="50" t="str">
        <f t="shared" si="3"/>
        <v>INR  Twenty Two Thousand Seven Hundred &amp; Seventeen  Only</v>
      </c>
      <c r="IA91" s="22">
        <v>11.02</v>
      </c>
      <c r="IB91" s="66" t="s">
        <v>218</v>
      </c>
      <c r="IC91" s="22" t="s">
        <v>146</v>
      </c>
      <c r="ID91" s="22">
        <v>5</v>
      </c>
      <c r="IE91" s="23" t="s">
        <v>154</v>
      </c>
      <c r="IF91" s="23"/>
      <c r="IG91" s="23"/>
      <c r="IH91" s="23"/>
      <c r="II91" s="23"/>
    </row>
    <row r="92" spans="1:243" s="22" customFormat="1" ht="15.75">
      <c r="A92" s="64">
        <v>12</v>
      </c>
      <c r="B92" s="61" t="s">
        <v>219</v>
      </c>
      <c r="C92" s="35" t="s">
        <v>264</v>
      </c>
      <c r="D92" s="75"/>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7"/>
      <c r="IA92" s="22">
        <v>12</v>
      </c>
      <c r="IB92" s="22" t="s">
        <v>219</v>
      </c>
      <c r="IC92" s="22" t="s">
        <v>264</v>
      </c>
      <c r="IE92" s="23"/>
      <c r="IF92" s="23"/>
      <c r="IG92" s="23"/>
      <c r="IH92" s="23"/>
      <c r="II92" s="23"/>
    </row>
    <row r="93" spans="1:243" s="22" customFormat="1" ht="260.25" customHeight="1">
      <c r="A93" s="60">
        <v>12.01</v>
      </c>
      <c r="B93" s="61" t="s">
        <v>220</v>
      </c>
      <c r="C93" s="35" t="s">
        <v>265</v>
      </c>
      <c r="D93" s="62">
        <v>2</v>
      </c>
      <c r="E93" s="63" t="s">
        <v>155</v>
      </c>
      <c r="F93" s="64">
        <v>110186</v>
      </c>
      <c r="G93" s="36"/>
      <c r="H93" s="24"/>
      <c r="I93" s="41" t="s">
        <v>38</v>
      </c>
      <c r="J93" s="42">
        <f aca="true" t="shared" si="4" ref="J93:J123">IF(I93="Less(-)",-1,1)</f>
        <v>1</v>
      </c>
      <c r="K93" s="24" t="s">
        <v>39</v>
      </c>
      <c r="L93" s="24" t="s">
        <v>4</v>
      </c>
      <c r="M93" s="37"/>
      <c r="N93" s="24"/>
      <c r="O93" s="24"/>
      <c r="P93" s="40"/>
      <c r="Q93" s="24"/>
      <c r="R93" s="24"/>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53"/>
      <c r="BA93" s="38">
        <f aca="true" t="shared" si="5" ref="BA93:BA123">ROUND(total_amount_ba($B$2,$D$2,D93,F93,J93,K93,M93),0)</f>
        <v>220372</v>
      </c>
      <c r="BB93" s="54">
        <f aca="true" t="shared" si="6" ref="BB93:BB123">BA93+SUM(N93:AZ93)</f>
        <v>220372</v>
      </c>
      <c r="BC93" s="50" t="str">
        <f aca="true" t="shared" si="7" ref="BC93:BC123">SpellNumber(L93,BB93)</f>
        <v>INR  Two Lakh Twenty Thousand Three Hundred &amp; Seventy Two  Only</v>
      </c>
      <c r="IA93" s="22">
        <v>12.01</v>
      </c>
      <c r="IB93" s="66" t="s">
        <v>220</v>
      </c>
      <c r="IC93" s="22" t="s">
        <v>265</v>
      </c>
      <c r="ID93" s="22">
        <v>2</v>
      </c>
      <c r="IE93" s="23" t="s">
        <v>155</v>
      </c>
      <c r="IF93" s="23"/>
      <c r="IG93" s="23"/>
      <c r="IH93" s="23"/>
      <c r="II93" s="23"/>
    </row>
    <row r="94" spans="1:243" s="22" customFormat="1" ht="50.25" customHeight="1">
      <c r="A94" s="60">
        <v>12.02</v>
      </c>
      <c r="B94" s="61" t="s">
        <v>221</v>
      </c>
      <c r="C94" s="35" t="s">
        <v>266</v>
      </c>
      <c r="D94" s="62">
        <v>45</v>
      </c>
      <c r="E94" s="63" t="s">
        <v>261</v>
      </c>
      <c r="F94" s="64">
        <v>1349.57</v>
      </c>
      <c r="G94" s="36"/>
      <c r="H94" s="24"/>
      <c r="I94" s="41" t="s">
        <v>38</v>
      </c>
      <c r="J94" s="42">
        <f t="shared" si="4"/>
        <v>1</v>
      </c>
      <c r="K94" s="24" t="s">
        <v>39</v>
      </c>
      <c r="L94" s="24" t="s">
        <v>4</v>
      </c>
      <c r="M94" s="37"/>
      <c r="N94" s="24"/>
      <c r="O94" s="24"/>
      <c r="P94" s="40"/>
      <c r="Q94" s="24"/>
      <c r="R94" s="24"/>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53"/>
      <c r="BA94" s="38">
        <f t="shared" si="5"/>
        <v>60731</v>
      </c>
      <c r="BB94" s="54">
        <f t="shared" si="6"/>
        <v>60731</v>
      </c>
      <c r="BC94" s="50" t="str">
        <f t="shared" si="7"/>
        <v>INR  Sixty Thousand Seven Hundred &amp; Thirty One  Only</v>
      </c>
      <c r="IA94" s="22">
        <v>12.02</v>
      </c>
      <c r="IB94" s="66" t="s">
        <v>221</v>
      </c>
      <c r="IC94" s="22" t="s">
        <v>266</v>
      </c>
      <c r="ID94" s="22">
        <v>45</v>
      </c>
      <c r="IE94" s="23" t="s">
        <v>261</v>
      </c>
      <c r="IF94" s="23"/>
      <c r="IG94" s="23"/>
      <c r="IH94" s="23"/>
      <c r="II94" s="23"/>
    </row>
    <row r="95" spans="1:243" s="22" customFormat="1" ht="175.5" customHeight="1">
      <c r="A95" s="64">
        <v>12.03</v>
      </c>
      <c r="B95" s="61" t="s">
        <v>222</v>
      </c>
      <c r="C95" s="35" t="s">
        <v>267</v>
      </c>
      <c r="D95" s="62">
        <v>3</v>
      </c>
      <c r="E95" s="63" t="s">
        <v>155</v>
      </c>
      <c r="F95" s="64">
        <v>64471.1</v>
      </c>
      <c r="G95" s="36"/>
      <c r="H95" s="24"/>
      <c r="I95" s="41" t="s">
        <v>38</v>
      </c>
      <c r="J95" s="42">
        <f t="shared" si="4"/>
        <v>1</v>
      </c>
      <c r="K95" s="24" t="s">
        <v>39</v>
      </c>
      <c r="L95" s="24" t="s">
        <v>4</v>
      </c>
      <c r="M95" s="37"/>
      <c r="N95" s="24"/>
      <c r="O95" s="24"/>
      <c r="P95" s="40"/>
      <c r="Q95" s="24"/>
      <c r="R95" s="24"/>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53"/>
      <c r="BA95" s="38">
        <f t="shared" si="5"/>
        <v>193413</v>
      </c>
      <c r="BB95" s="54">
        <f t="shared" si="6"/>
        <v>193413</v>
      </c>
      <c r="BC95" s="50" t="str">
        <f t="shared" si="7"/>
        <v>INR  One Lakh Ninety Three Thousand Four Hundred &amp; Thirteen  Only</v>
      </c>
      <c r="IA95" s="22">
        <v>12.03</v>
      </c>
      <c r="IB95" s="66" t="s">
        <v>222</v>
      </c>
      <c r="IC95" s="22" t="s">
        <v>267</v>
      </c>
      <c r="ID95" s="22">
        <v>3</v>
      </c>
      <c r="IE95" s="23" t="s">
        <v>155</v>
      </c>
      <c r="IF95" s="23"/>
      <c r="IG95" s="23"/>
      <c r="IH95" s="23"/>
      <c r="II95" s="23"/>
    </row>
    <row r="96" spans="1:243" s="22" customFormat="1" ht="409.5">
      <c r="A96" s="60">
        <v>12.04</v>
      </c>
      <c r="B96" s="65" t="s">
        <v>223</v>
      </c>
      <c r="C96" s="35" t="s">
        <v>268</v>
      </c>
      <c r="D96" s="62">
        <v>1</v>
      </c>
      <c r="E96" s="63" t="s">
        <v>155</v>
      </c>
      <c r="F96" s="64">
        <v>43744.74</v>
      </c>
      <c r="G96" s="36"/>
      <c r="H96" s="24"/>
      <c r="I96" s="41" t="s">
        <v>38</v>
      </c>
      <c r="J96" s="42">
        <f t="shared" si="4"/>
        <v>1</v>
      </c>
      <c r="K96" s="24" t="s">
        <v>39</v>
      </c>
      <c r="L96" s="24" t="s">
        <v>4</v>
      </c>
      <c r="M96" s="37"/>
      <c r="N96" s="24"/>
      <c r="O96" s="24"/>
      <c r="P96" s="40"/>
      <c r="Q96" s="24"/>
      <c r="R96" s="24"/>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53"/>
      <c r="BA96" s="38">
        <f t="shared" si="5"/>
        <v>43745</v>
      </c>
      <c r="BB96" s="54">
        <f t="shared" si="6"/>
        <v>43745</v>
      </c>
      <c r="BC96" s="50" t="str">
        <f t="shared" si="7"/>
        <v>INR  Forty Three Thousand Seven Hundred &amp; Forty Five  Only</v>
      </c>
      <c r="IA96" s="22">
        <v>12.04</v>
      </c>
      <c r="IB96" s="66" t="s">
        <v>223</v>
      </c>
      <c r="IC96" s="22" t="s">
        <v>268</v>
      </c>
      <c r="ID96" s="22">
        <v>1</v>
      </c>
      <c r="IE96" s="23" t="s">
        <v>155</v>
      </c>
      <c r="IF96" s="23"/>
      <c r="IG96" s="23"/>
      <c r="IH96" s="23"/>
      <c r="II96" s="23"/>
    </row>
    <row r="97" spans="1:243" s="22" customFormat="1" ht="60" customHeight="1">
      <c r="A97" s="60">
        <v>12.05</v>
      </c>
      <c r="B97" s="65" t="s">
        <v>224</v>
      </c>
      <c r="C97" s="35" t="s">
        <v>269</v>
      </c>
      <c r="D97" s="62">
        <v>2</v>
      </c>
      <c r="E97" s="63" t="s">
        <v>155</v>
      </c>
      <c r="F97" s="64">
        <v>1337</v>
      </c>
      <c r="G97" s="36"/>
      <c r="H97" s="24"/>
      <c r="I97" s="41" t="s">
        <v>38</v>
      </c>
      <c r="J97" s="42">
        <f t="shared" si="4"/>
        <v>1</v>
      </c>
      <c r="K97" s="24" t="s">
        <v>39</v>
      </c>
      <c r="L97" s="24" t="s">
        <v>4</v>
      </c>
      <c r="M97" s="37"/>
      <c r="N97" s="24"/>
      <c r="O97" s="24"/>
      <c r="P97" s="40"/>
      <c r="Q97" s="24"/>
      <c r="R97" s="24"/>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53"/>
      <c r="BA97" s="38">
        <f t="shared" si="5"/>
        <v>2674</v>
      </c>
      <c r="BB97" s="54">
        <f t="shared" si="6"/>
        <v>2674</v>
      </c>
      <c r="BC97" s="50" t="str">
        <f t="shared" si="7"/>
        <v>INR  Two Thousand Six Hundred &amp; Seventy Four  Only</v>
      </c>
      <c r="IA97" s="22">
        <v>12.05</v>
      </c>
      <c r="IB97" s="66" t="s">
        <v>224</v>
      </c>
      <c r="IC97" s="22" t="s">
        <v>269</v>
      </c>
      <c r="ID97" s="22">
        <v>2</v>
      </c>
      <c r="IE97" s="23" t="s">
        <v>155</v>
      </c>
      <c r="IF97" s="23"/>
      <c r="IG97" s="23"/>
      <c r="IH97" s="23"/>
      <c r="II97" s="23"/>
    </row>
    <row r="98" spans="1:243" s="22" customFormat="1" ht="21" customHeight="1">
      <c r="A98" s="64">
        <v>12.06</v>
      </c>
      <c r="B98" s="61" t="s">
        <v>225</v>
      </c>
      <c r="C98" s="35" t="s">
        <v>270</v>
      </c>
      <c r="D98" s="62">
        <v>16</v>
      </c>
      <c r="E98" s="63" t="s">
        <v>155</v>
      </c>
      <c r="F98" s="64">
        <v>373</v>
      </c>
      <c r="G98" s="36"/>
      <c r="H98" s="24"/>
      <c r="I98" s="41" t="s">
        <v>38</v>
      </c>
      <c r="J98" s="42">
        <f t="shared" si="4"/>
        <v>1</v>
      </c>
      <c r="K98" s="24" t="s">
        <v>39</v>
      </c>
      <c r="L98" s="24" t="s">
        <v>4</v>
      </c>
      <c r="M98" s="37"/>
      <c r="N98" s="24"/>
      <c r="O98" s="24"/>
      <c r="P98" s="40"/>
      <c r="Q98" s="24"/>
      <c r="R98" s="24"/>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53"/>
      <c r="BA98" s="38">
        <f t="shared" si="5"/>
        <v>5968</v>
      </c>
      <c r="BB98" s="54">
        <f t="shared" si="6"/>
        <v>5968</v>
      </c>
      <c r="BC98" s="50" t="str">
        <f t="shared" si="7"/>
        <v>INR  Five Thousand Nine Hundred &amp; Sixty Eight  Only</v>
      </c>
      <c r="IA98" s="22">
        <v>12.06</v>
      </c>
      <c r="IB98" s="66" t="s">
        <v>225</v>
      </c>
      <c r="IC98" s="22" t="s">
        <v>270</v>
      </c>
      <c r="ID98" s="22">
        <v>16</v>
      </c>
      <c r="IE98" s="23" t="s">
        <v>155</v>
      </c>
      <c r="IF98" s="23"/>
      <c r="IG98" s="23"/>
      <c r="IH98" s="23"/>
      <c r="II98" s="23"/>
    </row>
    <row r="99" spans="1:243" s="22" customFormat="1" ht="40.5" customHeight="1">
      <c r="A99" s="60">
        <v>12.07</v>
      </c>
      <c r="B99" s="61" t="s">
        <v>226</v>
      </c>
      <c r="C99" s="35" t="s">
        <v>271</v>
      </c>
      <c r="D99" s="62">
        <v>80</v>
      </c>
      <c r="E99" s="63" t="s">
        <v>262</v>
      </c>
      <c r="F99" s="64">
        <v>1431</v>
      </c>
      <c r="G99" s="36"/>
      <c r="H99" s="24"/>
      <c r="I99" s="41" t="s">
        <v>38</v>
      </c>
      <c r="J99" s="42">
        <f t="shared" si="4"/>
        <v>1</v>
      </c>
      <c r="K99" s="24" t="s">
        <v>39</v>
      </c>
      <c r="L99" s="24" t="s">
        <v>4</v>
      </c>
      <c r="M99" s="37"/>
      <c r="N99" s="24"/>
      <c r="O99" s="24"/>
      <c r="P99" s="40"/>
      <c r="Q99" s="24"/>
      <c r="R99" s="24"/>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53"/>
      <c r="BA99" s="38">
        <f t="shared" si="5"/>
        <v>114480</v>
      </c>
      <c r="BB99" s="54">
        <f t="shared" si="6"/>
        <v>114480</v>
      </c>
      <c r="BC99" s="50" t="str">
        <f t="shared" si="7"/>
        <v>INR  One Lakh Fourteen Thousand Four Hundred &amp; Eighty  Only</v>
      </c>
      <c r="IA99" s="22">
        <v>12.07</v>
      </c>
      <c r="IB99" s="66" t="s">
        <v>226</v>
      </c>
      <c r="IC99" s="22" t="s">
        <v>271</v>
      </c>
      <c r="ID99" s="22">
        <v>80</v>
      </c>
      <c r="IE99" s="23" t="s">
        <v>262</v>
      </c>
      <c r="IF99" s="23"/>
      <c r="IG99" s="23"/>
      <c r="IH99" s="23"/>
      <c r="II99" s="23"/>
    </row>
    <row r="100" spans="1:243" s="22" customFormat="1" ht="19.5" customHeight="1">
      <c r="A100" s="60">
        <v>12.08</v>
      </c>
      <c r="B100" s="61" t="s">
        <v>227</v>
      </c>
      <c r="C100" s="35" t="s">
        <v>272</v>
      </c>
      <c r="D100" s="62">
        <v>4</v>
      </c>
      <c r="E100" s="63" t="s">
        <v>155</v>
      </c>
      <c r="F100" s="64">
        <v>31412.45</v>
      </c>
      <c r="G100" s="36"/>
      <c r="H100" s="24"/>
      <c r="I100" s="41" t="s">
        <v>38</v>
      </c>
      <c r="J100" s="42">
        <f t="shared" si="4"/>
        <v>1</v>
      </c>
      <c r="K100" s="24" t="s">
        <v>39</v>
      </c>
      <c r="L100" s="24" t="s">
        <v>4</v>
      </c>
      <c r="M100" s="37"/>
      <c r="N100" s="24"/>
      <c r="O100" s="24"/>
      <c r="P100" s="40"/>
      <c r="Q100" s="24"/>
      <c r="R100" s="24"/>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53"/>
      <c r="BA100" s="38">
        <f t="shared" si="5"/>
        <v>125650</v>
      </c>
      <c r="BB100" s="54">
        <f t="shared" si="6"/>
        <v>125650</v>
      </c>
      <c r="BC100" s="50" t="str">
        <f t="shared" si="7"/>
        <v>INR  One Lakh Twenty Five Thousand Six Hundred &amp; Fifty  Only</v>
      </c>
      <c r="IA100" s="22">
        <v>12.08</v>
      </c>
      <c r="IB100" s="66" t="s">
        <v>227</v>
      </c>
      <c r="IC100" s="22" t="s">
        <v>272</v>
      </c>
      <c r="ID100" s="22">
        <v>4</v>
      </c>
      <c r="IE100" s="23" t="s">
        <v>155</v>
      </c>
      <c r="IF100" s="23"/>
      <c r="IG100" s="23"/>
      <c r="IH100" s="23"/>
      <c r="II100" s="23"/>
    </row>
    <row r="101" spans="1:243" s="22" customFormat="1" ht="156" customHeight="1">
      <c r="A101" s="64">
        <v>12.09</v>
      </c>
      <c r="B101" s="61" t="s">
        <v>228</v>
      </c>
      <c r="C101" s="35" t="s">
        <v>273</v>
      </c>
      <c r="D101" s="62">
        <v>2</v>
      </c>
      <c r="E101" s="63" t="s">
        <v>155</v>
      </c>
      <c r="F101" s="64">
        <v>17581</v>
      </c>
      <c r="G101" s="36"/>
      <c r="H101" s="24"/>
      <c r="I101" s="41" t="s">
        <v>38</v>
      </c>
      <c r="J101" s="42">
        <f t="shared" si="4"/>
        <v>1</v>
      </c>
      <c r="K101" s="24" t="s">
        <v>39</v>
      </c>
      <c r="L101" s="24" t="s">
        <v>4</v>
      </c>
      <c r="M101" s="37"/>
      <c r="N101" s="24"/>
      <c r="O101" s="24"/>
      <c r="P101" s="40"/>
      <c r="Q101" s="24"/>
      <c r="R101" s="24"/>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53"/>
      <c r="BA101" s="38">
        <f t="shared" si="5"/>
        <v>35162</v>
      </c>
      <c r="BB101" s="54">
        <f t="shared" si="6"/>
        <v>35162</v>
      </c>
      <c r="BC101" s="50" t="str">
        <f t="shared" si="7"/>
        <v>INR  Thirty Five Thousand One Hundred &amp; Sixty Two  Only</v>
      </c>
      <c r="IA101" s="22">
        <v>12.09</v>
      </c>
      <c r="IB101" s="66" t="s">
        <v>228</v>
      </c>
      <c r="IC101" s="22" t="s">
        <v>273</v>
      </c>
      <c r="ID101" s="22">
        <v>2</v>
      </c>
      <c r="IE101" s="23" t="s">
        <v>155</v>
      </c>
      <c r="IF101" s="23"/>
      <c r="IG101" s="23"/>
      <c r="IH101" s="23"/>
      <c r="II101" s="23"/>
    </row>
    <row r="102" spans="1:243" s="22" customFormat="1" ht="57">
      <c r="A102" s="60">
        <v>12.1</v>
      </c>
      <c r="B102" s="65" t="s">
        <v>229</v>
      </c>
      <c r="C102" s="35" t="s">
        <v>274</v>
      </c>
      <c r="D102" s="62">
        <v>2</v>
      </c>
      <c r="E102" s="63" t="s">
        <v>155</v>
      </c>
      <c r="F102" s="64">
        <v>3831</v>
      </c>
      <c r="G102" s="36"/>
      <c r="H102" s="24"/>
      <c r="I102" s="41" t="s">
        <v>38</v>
      </c>
      <c r="J102" s="42">
        <f t="shared" si="4"/>
        <v>1</v>
      </c>
      <c r="K102" s="24" t="s">
        <v>39</v>
      </c>
      <c r="L102" s="24" t="s">
        <v>4</v>
      </c>
      <c r="M102" s="37"/>
      <c r="N102" s="24"/>
      <c r="O102" s="24"/>
      <c r="P102" s="40"/>
      <c r="Q102" s="24"/>
      <c r="R102" s="24"/>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53"/>
      <c r="BA102" s="38">
        <f t="shared" si="5"/>
        <v>7662</v>
      </c>
      <c r="BB102" s="54">
        <f t="shared" si="6"/>
        <v>7662</v>
      </c>
      <c r="BC102" s="50" t="str">
        <f t="shared" si="7"/>
        <v>INR  Seven Thousand Six Hundred &amp; Sixty Two  Only</v>
      </c>
      <c r="IA102" s="22">
        <v>12.1</v>
      </c>
      <c r="IB102" s="22" t="s">
        <v>229</v>
      </c>
      <c r="IC102" s="22" t="s">
        <v>274</v>
      </c>
      <c r="ID102" s="22">
        <v>2</v>
      </c>
      <c r="IE102" s="23" t="s">
        <v>155</v>
      </c>
      <c r="IF102" s="23"/>
      <c r="IG102" s="23"/>
      <c r="IH102" s="23"/>
      <c r="II102" s="23"/>
    </row>
    <row r="103" spans="1:243" s="22" customFormat="1" ht="27" customHeight="1">
      <c r="A103" s="60">
        <v>12.11</v>
      </c>
      <c r="B103" s="65" t="s">
        <v>230</v>
      </c>
      <c r="C103" s="35" t="s">
        <v>275</v>
      </c>
      <c r="D103" s="62">
        <v>2</v>
      </c>
      <c r="E103" s="63" t="s">
        <v>155</v>
      </c>
      <c r="F103" s="64">
        <v>2361</v>
      </c>
      <c r="G103" s="36"/>
      <c r="H103" s="24"/>
      <c r="I103" s="41" t="s">
        <v>38</v>
      </c>
      <c r="J103" s="42">
        <f t="shared" si="4"/>
        <v>1</v>
      </c>
      <c r="K103" s="24" t="s">
        <v>39</v>
      </c>
      <c r="L103" s="24" t="s">
        <v>4</v>
      </c>
      <c r="M103" s="37"/>
      <c r="N103" s="24"/>
      <c r="O103" s="24"/>
      <c r="P103" s="40"/>
      <c r="Q103" s="24"/>
      <c r="R103" s="24"/>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53"/>
      <c r="BA103" s="38">
        <f t="shared" si="5"/>
        <v>4722</v>
      </c>
      <c r="BB103" s="54">
        <f t="shared" si="6"/>
        <v>4722</v>
      </c>
      <c r="BC103" s="50" t="str">
        <f t="shared" si="7"/>
        <v>INR  Four Thousand Seven Hundred &amp; Twenty Two  Only</v>
      </c>
      <c r="IA103" s="22">
        <v>12.11</v>
      </c>
      <c r="IB103" s="66" t="s">
        <v>230</v>
      </c>
      <c r="IC103" s="22" t="s">
        <v>275</v>
      </c>
      <c r="ID103" s="22">
        <v>2</v>
      </c>
      <c r="IE103" s="23" t="s">
        <v>155</v>
      </c>
      <c r="IF103" s="23"/>
      <c r="IG103" s="23"/>
      <c r="IH103" s="23"/>
      <c r="II103" s="23"/>
    </row>
    <row r="104" spans="1:243" s="22" customFormat="1" ht="150.75" customHeight="1">
      <c r="A104" s="64">
        <v>12.12</v>
      </c>
      <c r="B104" s="61" t="s">
        <v>231</v>
      </c>
      <c r="C104" s="35" t="s">
        <v>276</v>
      </c>
      <c r="D104" s="62">
        <v>2</v>
      </c>
      <c r="E104" s="63" t="s">
        <v>155</v>
      </c>
      <c r="F104" s="64">
        <v>86726</v>
      </c>
      <c r="G104" s="36"/>
      <c r="H104" s="24"/>
      <c r="I104" s="41" t="s">
        <v>38</v>
      </c>
      <c r="J104" s="42">
        <f t="shared" si="4"/>
        <v>1</v>
      </c>
      <c r="K104" s="24" t="s">
        <v>39</v>
      </c>
      <c r="L104" s="24" t="s">
        <v>4</v>
      </c>
      <c r="M104" s="37"/>
      <c r="N104" s="24"/>
      <c r="O104" s="24"/>
      <c r="P104" s="40"/>
      <c r="Q104" s="24"/>
      <c r="R104" s="24"/>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53"/>
      <c r="BA104" s="38">
        <f t="shared" si="5"/>
        <v>173452</v>
      </c>
      <c r="BB104" s="54">
        <f t="shared" si="6"/>
        <v>173452</v>
      </c>
      <c r="BC104" s="50" t="str">
        <f t="shared" si="7"/>
        <v>INR  One Lakh Seventy Three Thousand Four Hundred &amp; Fifty Two  Only</v>
      </c>
      <c r="IA104" s="22">
        <v>12.12</v>
      </c>
      <c r="IB104" s="66" t="s">
        <v>231</v>
      </c>
      <c r="IC104" s="22" t="s">
        <v>276</v>
      </c>
      <c r="ID104" s="22">
        <v>2</v>
      </c>
      <c r="IE104" s="23" t="s">
        <v>155</v>
      </c>
      <c r="IF104" s="23"/>
      <c r="IG104" s="23"/>
      <c r="IH104" s="23"/>
      <c r="II104" s="23"/>
    </row>
    <row r="105" spans="1:243" s="22" customFormat="1" ht="15.75" customHeight="1">
      <c r="A105" s="60">
        <v>12.13</v>
      </c>
      <c r="B105" s="61" t="s">
        <v>232</v>
      </c>
      <c r="C105" s="35" t="s">
        <v>277</v>
      </c>
      <c r="D105" s="62">
        <v>16</v>
      </c>
      <c r="E105" s="63" t="s">
        <v>155</v>
      </c>
      <c r="F105" s="64">
        <v>5063</v>
      </c>
      <c r="G105" s="36"/>
      <c r="H105" s="24"/>
      <c r="I105" s="41" t="s">
        <v>38</v>
      </c>
      <c r="J105" s="42">
        <f t="shared" si="4"/>
        <v>1</v>
      </c>
      <c r="K105" s="24" t="s">
        <v>39</v>
      </c>
      <c r="L105" s="24" t="s">
        <v>4</v>
      </c>
      <c r="M105" s="37"/>
      <c r="N105" s="24"/>
      <c r="O105" s="24"/>
      <c r="P105" s="40"/>
      <c r="Q105" s="24"/>
      <c r="R105" s="24"/>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53"/>
      <c r="BA105" s="38">
        <f t="shared" si="5"/>
        <v>81008</v>
      </c>
      <c r="BB105" s="54">
        <f t="shared" si="6"/>
        <v>81008</v>
      </c>
      <c r="BC105" s="50" t="str">
        <f t="shared" si="7"/>
        <v>INR  Eighty One Thousand  &amp;Eight  Only</v>
      </c>
      <c r="IA105" s="22">
        <v>12.13</v>
      </c>
      <c r="IB105" s="66" t="s">
        <v>232</v>
      </c>
      <c r="IC105" s="22" t="s">
        <v>277</v>
      </c>
      <c r="ID105" s="22">
        <v>16</v>
      </c>
      <c r="IE105" s="23" t="s">
        <v>155</v>
      </c>
      <c r="IF105" s="23"/>
      <c r="IG105" s="23"/>
      <c r="IH105" s="23"/>
      <c r="II105" s="23"/>
    </row>
    <row r="106" spans="1:243" s="22" customFormat="1" ht="76.5" customHeight="1">
      <c r="A106" s="60">
        <v>12.14</v>
      </c>
      <c r="B106" s="61" t="s">
        <v>233</v>
      </c>
      <c r="C106" s="35" t="s">
        <v>278</v>
      </c>
      <c r="D106" s="62">
        <v>16</v>
      </c>
      <c r="E106" s="63" t="s">
        <v>155</v>
      </c>
      <c r="F106" s="64">
        <v>1612</v>
      </c>
      <c r="G106" s="36"/>
      <c r="H106" s="24"/>
      <c r="I106" s="41" t="s">
        <v>38</v>
      </c>
      <c r="J106" s="42">
        <f t="shared" si="4"/>
        <v>1</v>
      </c>
      <c r="K106" s="24" t="s">
        <v>39</v>
      </c>
      <c r="L106" s="24" t="s">
        <v>4</v>
      </c>
      <c r="M106" s="37"/>
      <c r="N106" s="24"/>
      <c r="O106" s="24"/>
      <c r="P106" s="40"/>
      <c r="Q106" s="24"/>
      <c r="R106" s="24"/>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53"/>
      <c r="BA106" s="38">
        <f t="shared" si="5"/>
        <v>25792</v>
      </c>
      <c r="BB106" s="54">
        <f t="shared" si="6"/>
        <v>25792</v>
      </c>
      <c r="BC106" s="50" t="str">
        <f t="shared" si="7"/>
        <v>INR  Twenty Five Thousand Seven Hundred &amp; Ninety Two  Only</v>
      </c>
      <c r="IA106" s="22">
        <v>12.14</v>
      </c>
      <c r="IB106" s="66" t="s">
        <v>233</v>
      </c>
      <c r="IC106" s="22" t="s">
        <v>278</v>
      </c>
      <c r="ID106" s="22">
        <v>16</v>
      </c>
      <c r="IE106" s="23" t="s">
        <v>155</v>
      </c>
      <c r="IF106" s="23"/>
      <c r="IG106" s="23"/>
      <c r="IH106" s="23"/>
      <c r="II106" s="23"/>
    </row>
    <row r="107" spans="1:243" s="22" customFormat="1" ht="188.25" customHeight="1">
      <c r="A107" s="64">
        <v>12.15</v>
      </c>
      <c r="B107" s="61" t="s">
        <v>234</v>
      </c>
      <c r="C107" s="35" t="s">
        <v>279</v>
      </c>
      <c r="D107" s="62">
        <v>2</v>
      </c>
      <c r="E107" s="63" t="s">
        <v>155</v>
      </c>
      <c r="F107" s="64">
        <v>9315</v>
      </c>
      <c r="G107" s="36"/>
      <c r="H107" s="24"/>
      <c r="I107" s="41" t="s">
        <v>38</v>
      </c>
      <c r="J107" s="42">
        <f t="shared" si="4"/>
        <v>1</v>
      </c>
      <c r="K107" s="24" t="s">
        <v>39</v>
      </c>
      <c r="L107" s="24" t="s">
        <v>4</v>
      </c>
      <c r="M107" s="37"/>
      <c r="N107" s="24"/>
      <c r="O107" s="24"/>
      <c r="P107" s="40"/>
      <c r="Q107" s="24"/>
      <c r="R107" s="24"/>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53"/>
      <c r="BA107" s="38">
        <f t="shared" si="5"/>
        <v>18630</v>
      </c>
      <c r="BB107" s="54">
        <f t="shared" si="6"/>
        <v>18630</v>
      </c>
      <c r="BC107" s="50" t="str">
        <f t="shared" si="7"/>
        <v>INR  Eighteen Thousand Six Hundred &amp; Thirty  Only</v>
      </c>
      <c r="IA107" s="22">
        <v>12.15</v>
      </c>
      <c r="IB107" s="66" t="s">
        <v>234</v>
      </c>
      <c r="IC107" s="22" t="s">
        <v>279</v>
      </c>
      <c r="ID107" s="22">
        <v>2</v>
      </c>
      <c r="IE107" s="23" t="s">
        <v>155</v>
      </c>
      <c r="IF107" s="23"/>
      <c r="IG107" s="23"/>
      <c r="IH107" s="23"/>
      <c r="II107" s="23"/>
    </row>
    <row r="108" spans="1:243" s="22" customFormat="1" ht="120.75" customHeight="1">
      <c r="A108" s="60">
        <v>12.16</v>
      </c>
      <c r="B108" s="65" t="s">
        <v>235</v>
      </c>
      <c r="C108" s="35" t="s">
        <v>280</v>
      </c>
      <c r="D108" s="62">
        <v>5</v>
      </c>
      <c r="E108" s="63" t="s">
        <v>155</v>
      </c>
      <c r="F108" s="64">
        <v>22032</v>
      </c>
      <c r="G108" s="36"/>
      <c r="H108" s="24"/>
      <c r="I108" s="41" t="s">
        <v>38</v>
      </c>
      <c r="J108" s="42">
        <f t="shared" si="4"/>
        <v>1</v>
      </c>
      <c r="K108" s="24" t="s">
        <v>39</v>
      </c>
      <c r="L108" s="24" t="s">
        <v>4</v>
      </c>
      <c r="M108" s="37"/>
      <c r="N108" s="24"/>
      <c r="O108" s="24"/>
      <c r="P108" s="40"/>
      <c r="Q108" s="24"/>
      <c r="R108" s="24"/>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53"/>
      <c r="BA108" s="38">
        <f t="shared" si="5"/>
        <v>110160</v>
      </c>
      <c r="BB108" s="54">
        <f t="shared" si="6"/>
        <v>110160</v>
      </c>
      <c r="BC108" s="50" t="str">
        <f t="shared" si="7"/>
        <v>INR  One Lakh Ten Thousand One Hundred &amp; Sixty  Only</v>
      </c>
      <c r="IA108" s="22">
        <v>12.16</v>
      </c>
      <c r="IB108" s="66" t="s">
        <v>235</v>
      </c>
      <c r="IC108" s="22" t="s">
        <v>280</v>
      </c>
      <c r="ID108" s="22">
        <v>5</v>
      </c>
      <c r="IE108" s="23" t="s">
        <v>155</v>
      </c>
      <c r="IF108" s="23"/>
      <c r="IG108" s="23"/>
      <c r="IH108" s="23"/>
      <c r="II108" s="23"/>
    </row>
    <row r="109" spans="1:243" s="22" customFormat="1" ht="108" customHeight="1">
      <c r="A109" s="60">
        <v>12.17</v>
      </c>
      <c r="B109" s="65" t="s">
        <v>236</v>
      </c>
      <c r="C109" s="35" t="s">
        <v>281</v>
      </c>
      <c r="D109" s="62">
        <v>5</v>
      </c>
      <c r="E109" s="63" t="s">
        <v>155</v>
      </c>
      <c r="F109" s="64">
        <v>5700.78</v>
      </c>
      <c r="G109" s="36"/>
      <c r="H109" s="24"/>
      <c r="I109" s="41" t="s">
        <v>38</v>
      </c>
      <c r="J109" s="42">
        <f t="shared" si="4"/>
        <v>1</v>
      </c>
      <c r="K109" s="24" t="s">
        <v>39</v>
      </c>
      <c r="L109" s="24" t="s">
        <v>4</v>
      </c>
      <c r="M109" s="37"/>
      <c r="N109" s="24"/>
      <c r="O109" s="24"/>
      <c r="P109" s="40"/>
      <c r="Q109" s="24"/>
      <c r="R109" s="24"/>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53"/>
      <c r="BA109" s="38">
        <f t="shared" si="5"/>
        <v>28504</v>
      </c>
      <c r="BB109" s="54">
        <f t="shared" si="6"/>
        <v>28504</v>
      </c>
      <c r="BC109" s="50" t="str">
        <f t="shared" si="7"/>
        <v>INR  Twenty Eight Thousand Five Hundred &amp; Four  Only</v>
      </c>
      <c r="IA109" s="22">
        <v>12.17</v>
      </c>
      <c r="IB109" s="66" t="s">
        <v>236</v>
      </c>
      <c r="IC109" s="22" t="s">
        <v>281</v>
      </c>
      <c r="ID109" s="22">
        <v>5</v>
      </c>
      <c r="IE109" s="23" t="s">
        <v>155</v>
      </c>
      <c r="IF109" s="23"/>
      <c r="IG109" s="23"/>
      <c r="IH109" s="23"/>
      <c r="II109" s="23"/>
    </row>
    <row r="110" spans="1:243" s="22" customFormat="1" ht="28.5" customHeight="1">
      <c r="A110" s="64">
        <v>12.18</v>
      </c>
      <c r="B110" s="61" t="s">
        <v>237</v>
      </c>
      <c r="C110" s="35" t="s">
        <v>282</v>
      </c>
      <c r="D110" s="62">
        <v>1</v>
      </c>
      <c r="E110" s="63" t="s">
        <v>155</v>
      </c>
      <c r="F110" s="64">
        <v>3742</v>
      </c>
      <c r="G110" s="36"/>
      <c r="H110" s="24"/>
      <c r="I110" s="41" t="s">
        <v>38</v>
      </c>
      <c r="J110" s="42">
        <f t="shared" si="4"/>
        <v>1</v>
      </c>
      <c r="K110" s="24" t="s">
        <v>39</v>
      </c>
      <c r="L110" s="24" t="s">
        <v>4</v>
      </c>
      <c r="M110" s="37"/>
      <c r="N110" s="24"/>
      <c r="O110" s="24"/>
      <c r="P110" s="40"/>
      <c r="Q110" s="24"/>
      <c r="R110" s="24"/>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53"/>
      <c r="BA110" s="38">
        <f t="shared" si="5"/>
        <v>3742</v>
      </c>
      <c r="BB110" s="54">
        <f t="shared" si="6"/>
        <v>3742</v>
      </c>
      <c r="BC110" s="50" t="str">
        <f t="shared" si="7"/>
        <v>INR  Three Thousand Seven Hundred &amp; Forty Two  Only</v>
      </c>
      <c r="IA110" s="22">
        <v>12.18</v>
      </c>
      <c r="IB110" s="66" t="s">
        <v>237</v>
      </c>
      <c r="IC110" s="22" t="s">
        <v>282</v>
      </c>
      <c r="ID110" s="22">
        <v>1</v>
      </c>
      <c r="IE110" s="23" t="s">
        <v>155</v>
      </c>
      <c r="IF110" s="23"/>
      <c r="IG110" s="23"/>
      <c r="IH110" s="23"/>
      <c r="II110" s="23"/>
    </row>
    <row r="111" spans="1:239" ht="42.75">
      <c r="A111" s="60">
        <v>12.19</v>
      </c>
      <c r="B111" s="61" t="s">
        <v>238</v>
      </c>
      <c r="C111" s="35" t="s">
        <v>283</v>
      </c>
      <c r="D111" s="62">
        <v>1</v>
      </c>
      <c r="E111" s="63" t="s">
        <v>155</v>
      </c>
      <c r="F111" s="64">
        <v>397</v>
      </c>
      <c r="G111" s="36"/>
      <c r="H111" s="24"/>
      <c r="I111" s="41" t="s">
        <v>38</v>
      </c>
      <c r="J111" s="42">
        <f t="shared" si="4"/>
        <v>1</v>
      </c>
      <c r="K111" s="24" t="s">
        <v>39</v>
      </c>
      <c r="L111" s="24" t="s">
        <v>4</v>
      </c>
      <c r="M111" s="37"/>
      <c r="N111" s="24"/>
      <c r="O111" s="24"/>
      <c r="P111" s="40"/>
      <c r="Q111" s="24"/>
      <c r="R111" s="24"/>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53"/>
      <c r="BA111" s="38">
        <f t="shared" si="5"/>
        <v>397</v>
      </c>
      <c r="BB111" s="54">
        <f t="shared" si="6"/>
        <v>397</v>
      </c>
      <c r="BC111" s="50" t="str">
        <f t="shared" si="7"/>
        <v>INR  Three Hundred &amp; Ninety Seven  Only</v>
      </c>
      <c r="IA111" s="1">
        <v>12.19</v>
      </c>
      <c r="IB111" s="1" t="s">
        <v>238</v>
      </c>
      <c r="IC111" s="1" t="s">
        <v>283</v>
      </c>
      <c r="ID111" s="1">
        <v>1</v>
      </c>
      <c r="IE111" s="3" t="s">
        <v>155</v>
      </c>
    </row>
    <row r="112" spans="1:237" ht="27.75" customHeight="1">
      <c r="A112" s="60">
        <v>12.2</v>
      </c>
      <c r="B112" s="61" t="s">
        <v>239</v>
      </c>
      <c r="C112" s="35" t="s">
        <v>284</v>
      </c>
      <c r="D112" s="75"/>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7"/>
      <c r="IA112" s="1">
        <v>12.2</v>
      </c>
      <c r="IB112" s="1" t="s">
        <v>239</v>
      </c>
      <c r="IC112" s="1" t="s">
        <v>284</v>
      </c>
    </row>
    <row r="113" spans="1:239" ht="28.5">
      <c r="A113" s="64">
        <v>12.21</v>
      </c>
      <c r="B113" s="61" t="s">
        <v>240</v>
      </c>
      <c r="C113" s="35" t="s">
        <v>285</v>
      </c>
      <c r="D113" s="62">
        <v>90</v>
      </c>
      <c r="E113" s="63" t="s">
        <v>262</v>
      </c>
      <c r="F113" s="64">
        <v>335</v>
      </c>
      <c r="G113" s="36"/>
      <c r="H113" s="24"/>
      <c r="I113" s="41" t="s">
        <v>38</v>
      </c>
      <c r="J113" s="42">
        <f t="shared" si="4"/>
        <v>1</v>
      </c>
      <c r="K113" s="24" t="s">
        <v>39</v>
      </c>
      <c r="L113" s="24" t="s">
        <v>4</v>
      </c>
      <c r="M113" s="37"/>
      <c r="N113" s="24"/>
      <c r="O113" s="24"/>
      <c r="P113" s="40"/>
      <c r="Q113" s="24"/>
      <c r="R113" s="24"/>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53"/>
      <c r="BA113" s="38">
        <f t="shared" si="5"/>
        <v>30150</v>
      </c>
      <c r="BB113" s="54">
        <f t="shared" si="6"/>
        <v>30150</v>
      </c>
      <c r="BC113" s="50" t="str">
        <f t="shared" si="7"/>
        <v>INR  Thirty Thousand One Hundred &amp; Fifty  Only</v>
      </c>
      <c r="IA113" s="1">
        <v>12.21</v>
      </c>
      <c r="IB113" s="1" t="s">
        <v>240</v>
      </c>
      <c r="IC113" s="1" t="s">
        <v>285</v>
      </c>
      <c r="ID113" s="1">
        <v>90</v>
      </c>
      <c r="IE113" s="3" t="s">
        <v>262</v>
      </c>
    </row>
    <row r="114" spans="1:239" ht="28.5">
      <c r="A114" s="60">
        <v>12.22</v>
      </c>
      <c r="B114" s="65" t="s">
        <v>241</v>
      </c>
      <c r="C114" s="35" t="s">
        <v>286</v>
      </c>
      <c r="D114" s="62">
        <v>24</v>
      </c>
      <c r="E114" s="63" t="s">
        <v>262</v>
      </c>
      <c r="F114" s="64">
        <v>479</v>
      </c>
      <c r="G114" s="36"/>
      <c r="H114" s="24"/>
      <c r="I114" s="41" t="s">
        <v>38</v>
      </c>
      <c r="J114" s="42">
        <f t="shared" si="4"/>
        <v>1</v>
      </c>
      <c r="K114" s="24" t="s">
        <v>39</v>
      </c>
      <c r="L114" s="24" t="s">
        <v>4</v>
      </c>
      <c r="M114" s="37"/>
      <c r="N114" s="24"/>
      <c r="O114" s="24"/>
      <c r="P114" s="40"/>
      <c r="Q114" s="24"/>
      <c r="R114" s="24"/>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53"/>
      <c r="BA114" s="38">
        <f t="shared" si="5"/>
        <v>11496</v>
      </c>
      <c r="BB114" s="54">
        <f t="shared" si="6"/>
        <v>11496</v>
      </c>
      <c r="BC114" s="50" t="str">
        <f t="shared" si="7"/>
        <v>INR  Eleven Thousand Four Hundred &amp; Ninety Six  Only</v>
      </c>
      <c r="IA114" s="1">
        <v>12.22</v>
      </c>
      <c r="IB114" s="1" t="s">
        <v>241</v>
      </c>
      <c r="IC114" s="1" t="s">
        <v>286</v>
      </c>
      <c r="ID114" s="1">
        <v>24</v>
      </c>
      <c r="IE114" s="3" t="s">
        <v>262</v>
      </c>
    </row>
    <row r="115" spans="1:239" ht="28.5">
      <c r="A115" s="60">
        <v>12.23</v>
      </c>
      <c r="B115" s="65" t="s">
        <v>242</v>
      </c>
      <c r="C115" s="35" t="s">
        <v>287</v>
      </c>
      <c r="D115" s="62">
        <v>84</v>
      </c>
      <c r="E115" s="63" t="s">
        <v>262</v>
      </c>
      <c r="F115" s="64">
        <v>684</v>
      </c>
      <c r="G115" s="36"/>
      <c r="H115" s="24"/>
      <c r="I115" s="41" t="s">
        <v>38</v>
      </c>
      <c r="J115" s="42">
        <f t="shared" si="4"/>
        <v>1</v>
      </c>
      <c r="K115" s="24" t="s">
        <v>39</v>
      </c>
      <c r="L115" s="24" t="s">
        <v>4</v>
      </c>
      <c r="M115" s="37"/>
      <c r="N115" s="24"/>
      <c r="O115" s="24"/>
      <c r="P115" s="40"/>
      <c r="Q115" s="24"/>
      <c r="R115" s="24"/>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53"/>
      <c r="BA115" s="38">
        <f t="shared" si="5"/>
        <v>57456</v>
      </c>
      <c r="BB115" s="54">
        <f t="shared" si="6"/>
        <v>57456</v>
      </c>
      <c r="BC115" s="50" t="str">
        <f t="shared" si="7"/>
        <v>INR  Fifty Seven Thousand Four Hundred &amp; Fifty Six  Only</v>
      </c>
      <c r="IA115" s="1">
        <v>12.23</v>
      </c>
      <c r="IB115" s="1" t="s">
        <v>242</v>
      </c>
      <c r="IC115" s="1" t="s">
        <v>287</v>
      </c>
      <c r="ID115" s="1">
        <v>84</v>
      </c>
      <c r="IE115" s="3" t="s">
        <v>262</v>
      </c>
    </row>
    <row r="116" spans="1:239" ht="28.5">
      <c r="A116" s="64">
        <v>12.24</v>
      </c>
      <c r="B116" s="61" t="s">
        <v>243</v>
      </c>
      <c r="C116" s="35" t="s">
        <v>288</v>
      </c>
      <c r="D116" s="62">
        <v>72</v>
      </c>
      <c r="E116" s="63" t="s">
        <v>262</v>
      </c>
      <c r="F116" s="64">
        <v>1013</v>
      </c>
      <c r="G116" s="36"/>
      <c r="H116" s="24"/>
      <c r="I116" s="41" t="s">
        <v>38</v>
      </c>
      <c r="J116" s="42">
        <f t="shared" si="4"/>
        <v>1</v>
      </c>
      <c r="K116" s="24" t="s">
        <v>39</v>
      </c>
      <c r="L116" s="24" t="s">
        <v>4</v>
      </c>
      <c r="M116" s="37"/>
      <c r="N116" s="24"/>
      <c r="O116" s="24"/>
      <c r="P116" s="40"/>
      <c r="Q116" s="24"/>
      <c r="R116" s="24"/>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53"/>
      <c r="BA116" s="38">
        <f t="shared" si="5"/>
        <v>72936</v>
      </c>
      <c r="BB116" s="54">
        <f t="shared" si="6"/>
        <v>72936</v>
      </c>
      <c r="BC116" s="50" t="str">
        <f t="shared" si="7"/>
        <v>INR  Seventy Two Thousand Nine Hundred &amp; Thirty Six  Only</v>
      </c>
      <c r="IA116" s="1">
        <v>12.24</v>
      </c>
      <c r="IB116" s="1" t="s">
        <v>243</v>
      </c>
      <c r="IC116" s="1" t="s">
        <v>288</v>
      </c>
      <c r="ID116" s="1">
        <v>72</v>
      </c>
      <c r="IE116" s="3" t="s">
        <v>262</v>
      </c>
    </row>
    <row r="117" spans="1:239" ht="28.5">
      <c r="A117" s="60">
        <v>12.25</v>
      </c>
      <c r="B117" s="61" t="s">
        <v>244</v>
      </c>
      <c r="C117" s="35" t="s">
        <v>289</v>
      </c>
      <c r="D117" s="62">
        <v>42</v>
      </c>
      <c r="E117" s="63" t="s">
        <v>262</v>
      </c>
      <c r="F117" s="64">
        <v>2152</v>
      </c>
      <c r="G117" s="36"/>
      <c r="H117" s="24"/>
      <c r="I117" s="41" t="s">
        <v>38</v>
      </c>
      <c r="J117" s="42">
        <f t="shared" si="4"/>
        <v>1</v>
      </c>
      <c r="K117" s="24" t="s">
        <v>39</v>
      </c>
      <c r="L117" s="24" t="s">
        <v>4</v>
      </c>
      <c r="M117" s="37"/>
      <c r="N117" s="24"/>
      <c r="O117" s="24"/>
      <c r="P117" s="40"/>
      <c r="Q117" s="24"/>
      <c r="R117" s="24"/>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53"/>
      <c r="BA117" s="38">
        <f t="shared" si="5"/>
        <v>90384</v>
      </c>
      <c r="BB117" s="54">
        <f t="shared" si="6"/>
        <v>90384</v>
      </c>
      <c r="BC117" s="50" t="str">
        <f t="shared" si="7"/>
        <v>INR  Ninety Thousand Three Hundred &amp; Eighty Four  Only</v>
      </c>
      <c r="IA117" s="1">
        <v>12.25</v>
      </c>
      <c r="IB117" s="1" t="s">
        <v>244</v>
      </c>
      <c r="IC117" s="1" t="s">
        <v>289</v>
      </c>
      <c r="ID117" s="1">
        <v>42</v>
      </c>
      <c r="IE117" s="3" t="s">
        <v>262</v>
      </c>
    </row>
    <row r="118" spans="1:237" ht="156.75">
      <c r="A118" s="60">
        <v>12.26</v>
      </c>
      <c r="B118" s="61" t="s">
        <v>245</v>
      </c>
      <c r="C118" s="35" t="s">
        <v>290</v>
      </c>
      <c r="D118" s="67"/>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9"/>
      <c r="IA118" s="1">
        <v>12.26</v>
      </c>
      <c r="IB118" s="1" t="s">
        <v>245</v>
      </c>
      <c r="IC118" s="1" t="s">
        <v>290</v>
      </c>
    </row>
    <row r="119" spans="1:239" ht="28.5">
      <c r="A119" s="64">
        <v>12.27</v>
      </c>
      <c r="B119" s="61" t="s">
        <v>246</v>
      </c>
      <c r="C119" s="35" t="s">
        <v>291</v>
      </c>
      <c r="D119" s="62">
        <v>4</v>
      </c>
      <c r="E119" s="63" t="s">
        <v>155</v>
      </c>
      <c r="F119" s="64">
        <v>405</v>
      </c>
      <c r="G119" s="36"/>
      <c r="H119" s="24"/>
      <c r="I119" s="41" t="s">
        <v>38</v>
      </c>
      <c r="J119" s="42">
        <f t="shared" si="4"/>
        <v>1</v>
      </c>
      <c r="K119" s="24" t="s">
        <v>39</v>
      </c>
      <c r="L119" s="24" t="s">
        <v>4</v>
      </c>
      <c r="M119" s="37"/>
      <c r="N119" s="24"/>
      <c r="O119" s="24"/>
      <c r="P119" s="40"/>
      <c r="Q119" s="24"/>
      <c r="R119" s="24"/>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53"/>
      <c r="BA119" s="38">
        <f t="shared" si="5"/>
        <v>1620</v>
      </c>
      <c r="BB119" s="54">
        <f t="shared" si="6"/>
        <v>1620</v>
      </c>
      <c r="BC119" s="50" t="str">
        <f t="shared" si="7"/>
        <v>INR  One Thousand Six Hundred &amp; Twenty  Only</v>
      </c>
      <c r="IA119" s="1">
        <v>12.27</v>
      </c>
      <c r="IB119" s="1" t="s">
        <v>246</v>
      </c>
      <c r="IC119" s="1" t="s">
        <v>291</v>
      </c>
      <c r="ID119" s="1">
        <v>4</v>
      </c>
      <c r="IE119" s="3" t="s">
        <v>155</v>
      </c>
    </row>
    <row r="120" spans="1:239" ht="28.5">
      <c r="A120" s="60">
        <v>12.28</v>
      </c>
      <c r="B120" s="61" t="s">
        <v>241</v>
      </c>
      <c r="C120" s="35" t="s">
        <v>292</v>
      </c>
      <c r="D120" s="62">
        <v>2</v>
      </c>
      <c r="E120" s="63" t="s">
        <v>155</v>
      </c>
      <c r="F120" s="64">
        <v>560</v>
      </c>
      <c r="G120" s="36"/>
      <c r="H120" s="24"/>
      <c r="I120" s="41" t="s">
        <v>38</v>
      </c>
      <c r="J120" s="42">
        <f t="shared" si="4"/>
        <v>1</v>
      </c>
      <c r="K120" s="24" t="s">
        <v>39</v>
      </c>
      <c r="L120" s="24" t="s">
        <v>4</v>
      </c>
      <c r="M120" s="37"/>
      <c r="N120" s="24"/>
      <c r="O120" s="24"/>
      <c r="P120" s="40"/>
      <c r="Q120" s="24"/>
      <c r="R120" s="24"/>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53"/>
      <c r="BA120" s="38">
        <f t="shared" si="5"/>
        <v>1120</v>
      </c>
      <c r="BB120" s="54">
        <f t="shared" si="6"/>
        <v>1120</v>
      </c>
      <c r="BC120" s="50" t="str">
        <f t="shared" si="7"/>
        <v>INR  One Thousand One Hundred &amp; Twenty  Only</v>
      </c>
      <c r="IA120" s="1">
        <v>12.28</v>
      </c>
      <c r="IB120" s="1" t="s">
        <v>241</v>
      </c>
      <c r="IC120" s="1" t="s">
        <v>292</v>
      </c>
      <c r="ID120" s="1">
        <v>2</v>
      </c>
      <c r="IE120" s="3" t="s">
        <v>155</v>
      </c>
    </row>
    <row r="121" spans="1:239" ht="28.5">
      <c r="A121" s="60">
        <v>12.29</v>
      </c>
      <c r="B121" s="61" t="s">
        <v>242</v>
      </c>
      <c r="C121" s="35" t="s">
        <v>293</v>
      </c>
      <c r="D121" s="62">
        <v>3</v>
      </c>
      <c r="E121" s="63" t="s">
        <v>155</v>
      </c>
      <c r="F121" s="64">
        <v>774</v>
      </c>
      <c r="G121" s="36"/>
      <c r="H121" s="24"/>
      <c r="I121" s="41" t="s">
        <v>38</v>
      </c>
      <c r="J121" s="42">
        <f t="shared" si="4"/>
        <v>1</v>
      </c>
      <c r="K121" s="24" t="s">
        <v>39</v>
      </c>
      <c r="L121" s="24" t="s">
        <v>4</v>
      </c>
      <c r="M121" s="37"/>
      <c r="N121" s="24"/>
      <c r="O121" s="24"/>
      <c r="P121" s="40"/>
      <c r="Q121" s="24"/>
      <c r="R121" s="24"/>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53"/>
      <c r="BA121" s="38">
        <f t="shared" si="5"/>
        <v>2322</v>
      </c>
      <c r="BB121" s="54">
        <f t="shared" si="6"/>
        <v>2322</v>
      </c>
      <c r="BC121" s="50" t="str">
        <f t="shared" si="7"/>
        <v>INR  Two Thousand Three Hundred &amp; Twenty Two  Only</v>
      </c>
      <c r="IA121" s="1">
        <v>12.29</v>
      </c>
      <c r="IB121" s="1" t="s">
        <v>242</v>
      </c>
      <c r="IC121" s="1" t="s">
        <v>293</v>
      </c>
      <c r="ID121" s="1">
        <v>3</v>
      </c>
      <c r="IE121" s="3" t="s">
        <v>155</v>
      </c>
    </row>
    <row r="122" spans="1:239" ht="28.5">
      <c r="A122" s="60">
        <v>12.3</v>
      </c>
      <c r="B122" s="61" t="s">
        <v>243</v>
      </c>
      <c r="C122" s="35" t="s">
        <v>294</v>
      </c>
      <c r="D122" s="62">
        <v>4</v>
      </c>
      <c r="E122" s="63" t="s">
        <v>155</v>
      </c>
      <c r="F122" s="64">
        <v>1157</v>
      </c>
      <c r="G122" s="36"/>
      <c r="H122" s="24"/>
      <c r="I122" s="41" t="s">
        <v>38</v>
      </c>
      <c r="J122" s="42">
        <f t="shared" si="4"/>
        <v>1</v>
      </c>
      <c r="K122" s="24" t="s">
        <v>39</v>
      </c>
      <c r="L122" s="24" t="s">
        <v>4</v>
      </c>
      <c r="M122" s="37"/>
      <c r="N122" s="24"/>
      <c r="O122" s="24"/>
      <c r="P122" s="40"/>
      <c r="Q122" s="24"/>
      <c r="R122" s="24"/>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53"/>
      <c r="BA122" s="38">
        <f t="shared" si="5"/>
        <v>4628</v>
      </c>
      <c r="BB122" s="54">
        <f t="shared" si="6"/>
        <v>4628</v>
      </c>
      <c r="BC122" s="50" t="str">
        <f t="shared" si="7"/>
        <v>INR  Four Thousand Six Hundred &amp; Twenty Eight  Only</v>
      </c>
      <c r="IA122" s="1">
        <v>12.3</v>
      </c>
      <c r="IB122" s="1" t="s">
        <v>243</v>
      </c>
      <c r="IC122" s="1" t="s">
        <v>294</v>
      </c>
      <c r="ID122" s="1">
        <v>4</v>
      </c>
      <c r="IE122" s="3" t="s">
        <v>155</v>
      </c>
    </row>
    <row r="123" spans="1:239" ht="28.5">
      <c r="A123" s="60">
        <v>12.31</v>
      </c>
      <c r="B123" s="61" t="s">
        <v>244</v>
      </c>
      <c r="C123" s="35" t="s">
        <v>295</v>
      </c>
      <c r="D123" s="62">
        <v>3</v>
      </c>
      <c r="E123" s="63" t="s">
        <v>155</v>
      </c>
      <c r="F123" s="64">
        <v>2120.72</v>
      </c>
      <c r="G123" s="36"/>
      <c r="H123" s="24"/>
      <c r="I123" s="41" t="s">
        <v>38</v>
      </c>
      <c r="J123" s="42">
        <f t="shared" si="4"/>
        <v>1</v>
      </c>
      <c r="K123" s="24" t="s">
        <v>39</v>
      </c>
      <c r="L123" s="24" t="s">
        <v>4</v>
      </c>
      <c r="M123" s="37"/>
      <c r="N123" s="24"/>
      <c r="O123" s="24"/>
      <c r="P123" s="40"/>
      <c r="Q123" s="24"/>
      <c r="R123" s="24"/>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53"/>
      <c r="BA123" s="38">
        <f t="shared" si="5"/>
        <v>6362</v>
      </c>
      <c r="BB123" s="54">
        <f t="shared" si="6"/>
        <v>6362</v>
      </c>
      <c r="BC123" s="50" t="str">
        <f t="shared" si="7"/>
        <v>INR  Six Thousand Three Hundred &amp; Sixty Two  Only</v>
      </c>
      <c r="IA123" s="1">
        <v>12.31</v>
      </c>
      <c r="IB123" s="1" t="s">
        <v>244</v>
      </c>
      <c r="IC123" s="1" t="s">
        <v>295</v>
      </c>
      <c r="ID123" s="1">
        <v>3</v>
      </c>
      <c r="IE123" s="3" t="s">
        <v>155</v>
      </c>
    </row>
    <row r="124" spans="1:237" ht="57">
      <c r="A124" s="60">
        <v>12.32</v>
      </c>
      <c r="B124" s="61" t="s">
        <v>247</v>
      </c>
      <c r="C124" s="35" t="s">
        <v>296</v>
      </c>
      <c r="D124" s="75"/>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7"/>
      <c r="IA124" s="1">
        <v>12.32</v>
      </c>
      <c r="IB124" s="1" t="s">
        <v>247</v>
      </c>
      <c r="IC124" s="1" t="s">
        <v>296</v>
      </c>
    </row>
    <row r="125" spans="1:239" ht="28.5">
      <c r="A125" s="60">
        <v>12.33</v>
      </c>
      <c r="B125" s="61" t="s">
        <v>248</v>
      </c>
      <c r="C125" s="35" t="s">
        <v>297</v>
      </c>
      <c r="D125" s="62">
        <v>4</v>
      </c>
      <c r="E125" s="63" t="s">
        <v>155</v>
      </c>
      <c r="F125" s="64">
        <v>2626</v>
      </c>
      <c r="G125" s="36"/>
      <c r="H125" s="24"/>
      <c r="I125" s="41" t="s">
        <v>38</v>
      </c>
      <c r="J125" s="42">
        <f aca="true" t="shared" si="8" ref="J125:J138">IF(I125="Less(-)",-1,1)</f>
        <v>1</v>
      </c>
      <c r="K125" s="24" t="s">
        <v>39</v>
      </c>
      <c r="L125" s="24" t="s">
        <v>4</v>
      </c>
      <c r="M125" s="37"/>
      <c r="N125" s="24"/>
      <c r="O125" s="24"/>
      <c r="P125" s="40"/>
      <c r="Q125" s="24"/>
      <c r="R125" s="24"/>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53"/>
      <c r="BA125" s="38">
        <f aca="true" t="shared" si="9" ref="BA125:BA138">ROUND(total_amount_ba($B$2,$D$2,D125,F125,J125,K125,M125),0)</f>
        <v>10504</v>
      </c>
      <c r="BB125" s="54">
        <f aca="true" t="shared" si="10" ref="BB125:BB138">BA125+SUM(N125:AZ125)</f>
        <v>10504</v>
      </c>
      <c r="BC125" s="50" t="str">
        <f aca="true" t="shared" si="11" ref="BC125:BC139">SpellNumber(L125,BB125)</f>
        <v>INR  Ten Thousand Five Hundred &amp; Four  Only</v>
      </c>
      <c r="IA125" s="1">
        <v>12.33</v>
      </c>
      <c r="IB125" s="1" t="s">
        <v>248</v>
      </c>
      <c r="IC125" s="1" t="s">
        <v>297</v>
      </c>
      <c r="ID125" s="1">
        <v>4</v>
      </c>
      <c r="IE125" s="3" t="s">
        <v>155</v>
      </c>
    </row>
    <row r="126" spans="1:239" ht="28.5">
      <c r="A126" s="60">
        <v>12.34</v>
      </c>
      <c r="B126" s="61" t="s">
        <v>249</v>
      </c>
      <c r="C126" s="35" t="s">
        <v>298</v>
      </c>
      <c r="D126" s="62">
        <v>4</v>
      </c>
      <c r="E126" s="63" t="s">
        <v>155</v>
      </c>
      <c r="F126" s="64">
        <v>5400</v>
      </c>
      <c r="G126" s="59">
        <v>20610</v>
      </c>
      <c r="H126" s="44"/>
      <c r="I126" s="45" t="s">
        <v>38</v>
      </c>
      <c r="J126" s="46">
        <f t="shared" si="8"/>
        <v>1</v>
      </c>
      <c r="K126" s="44" t="s">
        <v>39</v>
      </c>
      <c r="L126" s="44" t="s">
        <v>4</v>
      </c>
      <c r="M126" s="47"/>
      <c r="N126" s="44"/>
      <c r="O126" s="44"/>
      <c r="P126" s="48"/>
      <c r="Q126" s="44"/>
      <c r="R126" s="44"/>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38">
        <f t="shared" si="9"/>
        <v>21600</v>
      </c>
      <c r="BB126" s="49">
        <f t="shared" si="10"/>
        <v>21600</v>
      </c>
      <c r="BC126" s="50" t="str">
        <f t="shared" si="11"/>
        <v>INR  Twenty One Thousand Six Hundred    Only</v>
      </c>
      <c r="IA126" s="1">
        <v>12.34</v>
      </c>
      <c r="IB126" s="1" t="s">
        <v>249</v>
      </c>
      <c r="IC126" s="1" t="s">
        <v>298</v>
      </c>
      <c r="ID126" s="1">
        <v>4</v>
      </c>
      <c r="IE126" s="3" t="s">
        <v>155</v>
      </c>
    </row>
    <row r="127" spans="1:239" ht="28.5">
      <c r="A127" s="60">
        <v>12.35</v>
      </c>
      <c r="B127" s="61" t="s">
        <v>250</v>
      </c>
      <c r="C127" s="35" t="s">
        <v>299</v>
      </c>
      <c r="D127" s="62">
        <v>2</v>
      </c>
      <c r="E127" s="63" t="s">
        <v>155</v>
      </c>
      <c r="F127" s="64">
        <v>9573</v>
      </c>
      <c r="G127" s="36"/>
      <c r="H127" s="24"/>
      <c r="I127" s="41" t="s">
        <v>38</v>
      </c>
      <c r="J127" s="42">
        <f t="shared" si="8"/>
        <v>1</v>
      </c>
      <c r="K127" s="24" t="s">
        <v>39</v>
      </c>
      <c r="L127" s="24" t="s">
        <v>4</v>
      </c>
      <c r="M127" s="37"/>
      <c r="N127" s="24"/>
      <c r="O127" s="24"/>
      <c r="P127" s="40"/>
      <c r="Q127" s="24"/>
      <c r="R127" s="24"/>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53"/>
      <c r="BA127" s="38">
        <f t="shared" si="9"/>
        <v>19146</v>
      </c>
      <c r="BB127" s="54">
        <f t="shared" si="10"/>
        <v>19146</v>
      </c>
      <c r="BC127" s="50" t="str">
        <f t="shared" si="11"/>
        <v>INR  Nineteen Thousand One Hundred &amp; Forty Six  Only</v>
      </c>
      <c r="IA127" s="1">
        <v>12.35</v>
      </c>
      <c r="IB127" s="1" t="s">
        <v>250</v>
      </c>
      <c r="IC127" s="1" t="s">
        <v>299</v>
      </c>
      <c r="ID127" s="1">
        <v>2</v>
      </c>
      <c r="IE127" s="3" t="s">
        <v>155</v>
      </c>
    </row>
    <row r="128" spans="1:237" ht="57">
      <c r="A128" s="60">
        <v>12.36</v>
      </c>
      <c r="B128" s="61" t="s">
        <v>251</v>
      </c>
      <c r="C128" s="35" t="s">
        <v>300</v>
      </c>
      <c r="D128" s="75"/>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7"/>
      <c r="IA128" s="1">
        <v>12.36</v>
      </c>
      <c r="IB128" s="1" t="s">
        <v>251</v>
      </c>
      <c r="IC128" s="1" t="s">
        <v>300</v>
      </c>
    </row>
    <row r="129" spans="1:239" ht="28.5">
      <c r="A129" s="60">
        <v>12.37</v>
      </c>
      <c r="B129" s="61" t="s">
        <v>248</v>
      </c>
      <c r="C129" s="35" t="s">
        <v>301</v>
      </c>
      <c r="D129" s="62">
        <v>2</v>
      </c>
      <c r="E129" s="63" t="s">
        <v>155</v>
      </c>
      <c r="F129" s="64">
        <v>1854</v>
      </c>
      <c r="G129" s="36"/>
      <c r="H129" s="24"/>
      <c r="I129" s="41" t="s">
        <v>38</v>
      </c>
      <c r="J129" s="42">
        <f t="shared" si="8"/>
        <v>1</v>
      </c>
      <c r="K129" s="24" t="s">
        <v>39</v>
      </c>
      <c r="L129" s="24" t="s">
        <v>4</v>
      </c>
      <c r="M129" s="37"/>
      <c r="N129" s="24"/>
      <c r="O129" s="24"/>
      <c r="P129" s="40"/>
      <c r="Q129" s="24"/>
      <c r="R129" s="24"/>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53"/>
      <c r="BA129" s="38">
        <f t="shared" si="9"/>
        <v>3708</v>
      </c>
      <c r="BB129" s="54">
        <f t="shared" si="10"/>
        <v>3708</v>
      </c>
      <c r="BC129" s="50" t="str">
        <f t="shared" si="11"/>
        <v>INR  Three Thousand Seven Hundred &amp; Eight  Only</v>
      </c>
      <c r="IA129" s="1">
        <v>12.37</v>
      </c>
      <c r="IB129" s="1" t="s">
        <v>248</v>
      </c>
      <c r="IC129" s="1" t="s">
        <v>301</v>
      </c>
      <c r="ID129" s="1">
        <v>2</v>
      </c>
      <c r="IE129" s="3" t="s">
        <v>155</v>
      </c>
    </row>
    <row r="130" spans="1:239" ht="28.5">
      <c r="A130" s="60">
        <v>12.38</v>
      </c>
      <c r="B130" s="61" t="s">
        <v>249</v>
      </c>
      <c r="C130" s="35" t="s">
        <v>302</v>
      </c>
      <c r="D130" s="62">
        <v>2</v>
      </c>
      <c r="E130" s="63" t="s">
        <v>155</v>
      </c>
      <c r="F130" s="64">
        <v>4923</v>
      </c>
      <c r="G130" s="36"/>
      <c r="H130" s="24"/>
      <c r="I130" s="41" t="s">
        <v>38</v>
      </c>
      <c r="J130" s="42">
        <f t="shared" si="8"/>
        <v>1</v>
      </c>
      <c r="K130" s="24" t="s">
        <v>39</v>
      </c>
      <c r="L130" s="24" t="s">
        <v>4</v>
      </c>
      <c r="M130" s="37"/>
      <c r="N130" s="24"/>
      <c r="O130" s="24"/>
      <c r="P130" s="40"/>
      <c r="Q130" s="24"/>
      <c r="R130" s="24"/>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53"/>
      <c r="BA130" s="38">
        <f t="shared" si="9"/>
        <v>9846</v>
      </c>
      <c r="BB130" s="54">
        <f t="shared" si="10"/>
        <v>9846</v>
      </c>
      <c r="BC130" s="50" t="str">
        <f t="shared" si="11"/>
        <v>INR  Nine Thousand Eight Hundred &amp; Forty Six  Only</v>
      </c>
      <c r="IA130" s="1">
        <v>12.38</v>
      </c>
      <c r="IB130" s="1" t="s">
        <v>249</v>
      </c>
      <c r="IC130" s="1" t="s">
        <v>302</v>
      </c>
      <c r="ID130" s="1">
        <v>2</v>
      </c>
      <c r="IE130" s="3" t="s">
        <v>155</v>
      </c>
    </row>
    <row r="131" spans="1:239" ht="28.5">
      <c r="A131" s="60">
        <v>12.39</v>
      </c>
      <c r="B131" s="61" t="s">
        <v>250</v>
      </c>
      <c r="C131" s="35" t="s">
        <v>303</v>
      </c>
      <c r="D131" s="62">
        <v>1</v>
      </c>
      <c r="E131" s="63" t="s">
        <v>155</v>
      </c>
      <c r="F131" s="64">
        <v>6430</v>
      </c>
      <c r="G131" s="36"/>
      <c r="H131" s="24"/>
      <c r="I131" s="41" t="s">
        <v>38</v>
      </c>
      <c r="J131" s="42">
        <f t="shared" si="8"/>
        <v>1</v>
      </c>
      <c r="K131" s="24" t="s">
        <v>39</v>
      </c>
      <c r="L131" s="24" t="s">
        <v>4</v>
      </c>
      <c r="M131" s="37"/>
      <c r="N131" s="24"/>
      <c r="O131" s="24"/>
      <c r="P131" s="40"/>
      <c r="Q131" s="24"/>
      <c r="R131" s="24"/>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53"/>
      <c r="BA131" s="38">
        <f t="shared" si="9"/>
        <v>6430</v>
      </c>
      <c r="BB131" s="54">
        <f t="shared" si="10"/>
        <v>6430</v>
      </c>
      <c r="BC131" s="50" t="str">
        <f t="shared" si="11"/>
        <v>INR  Six Thousand Four Hundred &amp; Thirty  Only</v>
      </c>
      <c r="IA131" s="1">
        <v>12.39</v>
      </c>
      <c r="IB131" s="1" t="s">
        <v>250</v>
      </c>
      <c r="IC131" s="1" t="s">
        <v>303</v>
      </c>
      <c r="ID131" s="1">
        <v>1</v>
      </c>
      <c r="IE131" s="3" t="s">
        <v>155</v>
      </c>
    </row>
    <row r="132" spans="1:239" ht="96" customHeight="1">
      <c r="A132" s="60">
        <v>12.4</v>
      </c>
      <c r="B132" s="61" t="s">
        <v>252</v>
      </c>
      <c r="C132" s="35" t="s">
        <v>304</v>
      </c>
      <c r="D132" s="62">
        <v>1</v>
      </c>
      <c r="E132" s="63" t="s">
        <v>155</v>
      </c>
      <c r="F132" s="64">
        <v>51000</v>
      </c>
      <c r="G132" s="36"/>
      <c r="H132" s="24"/>
      <c r="I132" s="41" t="s">
        <v>38</v>
      </c>
      <c r="J132" s="42">
        <f t="shared" si="8"/>
        <v>1</v>
      </c>
      <c r="K132" s="24" t="s">
        <v>39</v>
      </c>
      <c r="L132" s="24" t="s">
        <v>4</v>
      </c>
      <c r="M132" s="37"/>
      <c r="N132" s="24"/>
      <c r="O132" s="24"/>
      <c r="P132" s="40"/>
      <c r="Q132" s="24"/>
      <c r="R132" s="24"/>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53"/>
      <c r="BA132" s="38">
        <f t="shared" si="9"/>
        <v>51000</v>
      </c>
      <c r="BB132" s="54">
        <f t="shared" si="10"/>
        <v>51000</v>
      </c>
      <c r="BC132" s="50" t="str">
        <f t="shared" si="11"/>
        <v>INR  Fifty One Thousand    Only</v>
      </c>
      <c r="IA132" s="1">
        <v>12.4</v>
      </c>
      <c r="IB132" s="71" t="s">
        <v>252</v>
      </c>
      <c r="IC132" s="1" t="s">
        <v>304</v>
      </c>
      <c r="ID132" s="1">
        <v>1</v>
      </c>
      <c r="IE132" s="3" t="s">
        <v>155</v>
      </c>
    </row>
    <row r="133" spans="1:239" ht="91.5" customHeight="1">
      <c r="A133" s="60">
        <v>12.41</v>
      </c>
      <c r="B133" s="61" t="s">
        <v>253</v>
      </c>
      <c r="C133" s="35" t="s">
        <v>305</v>
      </c>
      <c r="D133" s="62">
        <v>300</v>
      </c>
      <c r="E133" s="63" t="s">
        <v>262</v>
      </c>
      <c r="F133" s="64">
        <v>99</v>
      </c>
      <c r="G133" s="36"/>
      <c r="H133" s="24"/>
      <c r="I133" s="41" t="s">
        <v>38</v>
      </c>
      <c r="J133" s="42">
        <f t="shared" si="8"/>
        <v>1</v>
      </c>
      <c r="K133" s="24" t="s">
        <v>39</v>
      </c>
      <c r="L133" s="24" t="s">
        <v>4</v>
      </c>
      <c r="M133" s="37"/>
      <c r="N133" s="24"/>
      <c r="O133" s="24"/>
      <c r="P133" s="40"/>
      <c r="Q133" s="24"/>
      <c r="R133" s="24"/>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53"/>
      <c r="BA133" s="38">
        <f t="shared" si="9"/>
        <v>29700</v>
      </c>
      <c r="BB133" s="54">
        <f t="shared" si="10"/>
        <v>29700</v>
      </c>
      <c r="BC133" s="50" t="str">
        <f t="shared" si="11"/>
        <v>INR  Twenty Nine Thousand Seven Hundred    Only</v>
      </c>
      <c r="IA133" s="1">
        <v>12.41</v>
      </c>
      <c r="IB133" s="71" t="s">
        <v>253</v>
      </c>
      <c r="IC133" s="1" t="s">
        <v>305</v>
      </c>
      <c r="ID133" s="1">
        <v>300</v>
      </c>
      <c r="IE133" s="3" t="s">
        <v>262</v>
      </c>
    </row>
    <row r="134" spans="1:239" ht="96" customHeight="1">
      <c r="A134" s="60">
        <v>12.42</v>
      </c>
      <c r="B134" s="61" t="s">
        <v>254</v>
      </c>
      <c r="C134" s="35" t="s">
        <v>306</v>
      </c>
      <c r="D134" s="62">
        <v>300</v>
      </c>
      <c r="E134" s="63" t="s">
        <v>262</v>
      </c>
      <c r="F134" s="64">
        <v>123.9</v>
      </c>
      <c r="G134" s="36"/>
      <c r="H134" s="24"/>
      <c r="I134" s="41" t="s">
        <v>38</v>
      </c>
      <c r="J134" s="42">
        <f t="shared" si="8"/>
        <v>1</v>
      </c>
      <c r="K134" s="24" t="s">
        <v>39</v>
      </c>
      <c r="L134" s="24" t="s">
        <v>4</v>
      </c>
      <c r="M134" s="37"/>
      <c r="N134" s="24"/>
      <c r="O134" s="24"/>
      <c r="P134" s="40"/>
      <c r="Q134" s="24"/>
      <c r="R134" s="24"/>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53"/>
      <c r="BA134" s="38">
        <f t="shared" si="9"/>
        <v>37170</v>
      </c>
      <c r="BB134" s="54">
        <f t="shared" si="10"/>
        <v>37170</v>
      </c>
      <c r="BC134" s="50" t="str">
        <f t="shared" si="11"/>
        <v>INR  Thirty Seven Thousand One Hundred &amp; Seventy  Only</v>
      </c>
      <c r="IA134" s="1">
        <v>12.42</v>
      </c>
      <c r="IB134" s="71" t="s">
        <v>254</v>
      </c>
      <c r="IC134" s="1" t="s">
        <v>306</v>
      </c>
      <c r="ID134" s="1">
        <v>300</v>
      </c>
      <c r="IE134" s="3" t="s">
        <v>262</v>
      </c>
    </row>
    <row r="135" spans="1:239" ht="88.5" customHeight="1">
      <c r="A135" s="60">
        <v>12.43</v>
      </c>
      <c r="B135" s="61" t="s">
        <v>255</v>
      </c>
      <c r="C135" s="35" t="s">
        <v>307</v>
      </c>
      <c r="D135" s="62">
        <v>30</v>
      </c>
      <c r="E135" s="63" t="s">
        <v>262</v>
      </c>
      <c r="F135" s="64">
        <v>176</v>
      </c>
      <c r="G135" s="59">
        <v>37800</v>
      </c>
      <c r="H135" s="44"/>
      <c r="I135" s="45" t="s">
        <v>38</v>
      </c>
      <c r="J135" s="46">
        <f t="shared" si="8"/>
        <v>1</v>
      </c>
      <c r="K135" s="44" t="s">
        <v>39</v>
      </c>
      <c r="L135" s="44" t="s">
        <v>4</v>
      </c>
      <c r="M135" s="47"/>
      <c r="N135" s="44"/>
      <c r="O135" s="44"/>
      <c r="P135" s="48"/>
      <c r="Q135" s="44"/>
      <c r="R135" s="44"/>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38">
        <f t="shared" si="9"/>
        <v>5280</v>
      </c>
      <c r="BB135" s="49">
        <f t="shared" si="10"/>
        <v>5280</v>
      </c>
      <c r="BC135" s="50" t="str">
        <f t="shared" si="11"/>
        <v>INR  Five Thousand Two Hundred &amp; Eighty  Only</v>
      </c>
      <c r="IA135" s="1">
        <v>12.43</v>
      </c>
      <c r="IB135" s="71" t="s">
        <v>255</v>
      </c>
      <c r="IC135" s="1" t="s">
        <v>307</v>
      </c>
      <c r="ID135" s="1">
        <v>30</v>
      </c>
      <c r="IE135" s="3" t="s">
        <v>262</v>
      </c>
    </row>
    <row r="136" spans="1:239" ht="91.5" customHeight="1">
      <c r="A136" s="60">
        <v>12.44</v>
      </c>
      <c r="B136" s="61" t="s">
        <v>256</v>
      </c>
      <c r="C136" s="35" t="s">
        <v>308</v>
      </c>
      <c r="D136" s="62">
        <v>780</v>
      </c>
      <c r="E136" s="63" t="s">
        <v>76</v>
      </c>
      <c r="F136" s="64">
        <v>660.24</v>
      </c>
      <c r="G136" s="59">
        <v>37800</v>
      </c>
      <c r="H136" s="44"/>
      <c r="I136" s="45" t="s">
        <v>38</v>
      </c>
      <c r="J136" s="46">
        <f t="shared" si="8"/>
        <v>1</v>
      </c>
      <c r="K136" s="44" t="s">
        <v>39</v>
      </c>
      <c r="L136" s="44" t="s">
        <v>4</v>
      </c>
      <c r="M136" s="47"/>
      <c r="N136" s="44"/>
      <c r="O136" s="44"/>
      <c r="P136" s="48"/>
      <c r="Q136" s="44"/>
      <c r="R136" s="44"/>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38">
        <f t="shared" si="9"/>
        <v>514987</v>
      </c>
      <c r="BB136" s="49">
        <f t="shared" si="10"/>
        <v>514987</v>
      </c>
      <c r="BC136" s="50" t="str">
        <f t="shared" si="11"/>
        <v>INR  Five Lakh Fourteen Thousand Nine Hundred &amp; Eighty Seven  Only</v>
      </c>
      <c r="IA136" s="1">
        <v>12.44</v>
      </c>
      <c r="IB136" s="71" t="s">
        <v>256</v>
      </c>
      <c r="IC136" s="1" t="s">
        <v>308</v>
      </c>
      <c r="ID136" s="1">
        <v>780</v>
      </c>
      <c r="IE136" s="3" t="s">
        <v>76</v>
      </c>
    </row>
    <row r="137" spans="1:239" ht="162.75" customHeight="1">
      <c r="A137" s="60">
        <v>12.45</v>
      </c>
      <c r="B137" s="61" t="s">
        <v>257</v>
      </c>
      <c r="C137" s="35" t="s">
        <v>309</v>
      </c>
      <c r="D137" s="62">
        <v>480</v>
      </c>
      <c r="E137" s="63" t="s">
        <v>76</v>
      </c>
      <c r="F137" s="64">
        <v>1115.84</v>
      </c>
      <c r="G137" s="59">
        <v>37800</v>
      </c>
      <c r="H137" s="44"/>
      <c r="I137" s="45" t="s">
        <v>38</v>
      </c>
      <c r="J137" s="46">
        <f t="shared" si="8"/>
        <v>1</v>
      </c>
      <c r="K137" s="44" t="s">
        <v>39</v>
      </c>
      <c r="L137" s="44" t="s">
        <v>4</v>
      </c>
      <c r="M137" s="47"/>
      <c r="N137" s="44"/>
      <c r="O137" s="44"/>
      <c r="P137" s="48"/>
      <c r="Q137" s="44"/>
      <c r="R137" s="44"/>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38">
        <f t="shared" si="9"/>
        <v>535603</v>
      </c>
      <c r="BB137" s="49">
        <f t="shared" si="10"/>
        <v>535603</v>
      </c>
      <c r="BC137" s="50" t="str">
        <f t="shared" si="11"/>
        <v>INR  Five Lakh Thirty Five Thousand Six Hundred &amp; Three  Only</v>
      </c>
      <c r="IA137" s="1">
        <v>12.45</v>
      </c>
      <c r="IB137" s="71" t="s">
        <v>257</v>
      </c>
      <c r="IC137" s="1" t="s">
        <v>309</v>
      </c>
      <c r="ID137" s="1">
        <v>480</v>
      </c>
      <c r="IE137" s="3" t="s">
        <v>76</v>
      </c>
    </row>
    <row r="138" spans="1:239" ht="150" customHeight="1">
      <c r="A138" s="60">
        <v>12.46</v>
      </c>
      <c r="B138" s="65" t="s">
        <v>258</v>
      </c>
      <c r="C138" s="35" t="s">
        <v>310</v>
      </c>
      <c r="D138" s="62">
        <v>460</v>
      </c>
      <c r="E138" s="63" t="s">
        <v>76</v>
      </c>
      <c r="F138" s="64">
        <v>1675</v>
      </c>
      <c r="G138" s="59">
        <v>37800</v>
      </c>
      <c r="H138" s="44"/>
      <c r="I138" s="45" t="s">
        <v>38</v>
      </c>
      <c r="J138" s="46">
        <f t="shared" si="8"/>
        <v>1</v>
      </c>
      <c r="K138" s="44" t="s">
        <v>39</v>
      </c>
      <c r="L138" s="44" t="s">
        <v>4</v>
      </c>
      <c r="M138" s="47"/>
      <c r="N138" s="44"/>
      <c r="O138" s="44"/>
      <c r="P138" s="48"/>
      <c r="Q138" s="44"/>
      <c r="R138" s="44"/>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38">
        <f t="shared" si="9"/>
        <v>770500</v>
      </c>
      <c r="BB138" s="49">
        <f t="shared" si="10"/>
        <v>770500</v>
      </c>
      <c r="BC138" s="50" t="str">
        <f t="shared" si="11"/>
        <v>INR  Seven Lakh Seventy Thousand Five Hundred    Only</v>
      </c>
      <c r="IA138" s="1">
        <v>12.46</v>
      </c>
      <c r="IB138" s="71" t="s">
        <v>258</v>
      </c>
      <c r="IC138" s="1" t="s">
        <v>310</v>
      </c>
      <c r="ID138" s="1">
        <v>460</v>
      </c>
      <c r="IE138" s="3" t="s">
        <v>76</v>
      </c>
    </row>
    <row r="139" spans="1:235" ht="42.75">
      <c r="A139" s="86" t="s">
        <v>46</v>
      </c>
      <c r="B139" s="87"/>
      <c r="C139" s="25"/>
      <c r="D139" s="39"/>
      <c r="E139" s="39"/>
      <c r="F139" s="39"/>
      <c r="G139" s="39"/>
      <c r="H139" s="55"/>
      <c r="I139" s="55"/>
      <c r="J139" s="55"/>
      <c r="K139" s="55"/>
      <c r="L139" s="56"/>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57">
        <f>SUM(BA13:BA138)</f>
        <v>7776568</v>
      </c>
      <c r="BB139" s="58">
        <f>SUM(BB13:BB138)</f>
        <v>7776568</v>
      </c>
      <c r="BC139" s="50" t="str">
        <f t="shared" si="11"/>
        <v>  Seventy Seven Lakh Seventy Six Thousand Five Hundred &amp; Sixty Eight  Only</v>
      </c>
      <c r="IA139" s="1" t="s">
        <v>46</v>
      </c>
    </row>
    <row r="140" spans="1:239" ht="54" customHeight="1">
      <c r="A140" s="88" t="s">
        <v>47</v>
      </c>
      <c r="B140" s="89"/>
      <c r="C140" s="26"/>
      <c r="D140" s="72"/>
      <c r="E140" s="73" t="s">
        <v>54</v>
      </c>
      <c r="F140" s="74"/>
      <c r="G140" s="27"/>
      <c r="H140" s="28"/>
      <c r="I140" s="28"/>
      <c r="J140" s="28"/>
      <c r="K140" s="29"/>
      <c r="L140" s="30"/>
      <c r="M140" s="31"/>
      <c r="N140" s="32"/>
      <c r="O140" s="22"/>
      <c r="P140" s="22"/>
      <c r="Q140" s="22"/>
      <c r="R140" s="22"/>
      <c r="S140" s="2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3">
        <f>IF(ISBLANK(F140),0,IF(E140="Excess (+)",ROUND(BA139+(BA139*F140),2),IF(E140="Less (-)",ROUND(BA139+(BA139*F140*(-1)),2),IF(E140="At Par",BA139,0))))</f>
        <v>0</v>
      </c>
      <c r="BB140" s="34">
        <f>ROUND(BA140,0)</f>
        <v>0</v>
      </c>
      <c r="BC140" s="21" t="str">
        <f>SpellNumber($E$2,BB140)</f>
        <v>INR Zero Only</v>
      </c>
      <c r="IA140" s="1" t="s">
        <v>47</v>
      </c>
      <c r="IE140" s="3" t="s">
        <v>54</v>
      </c>
    </row>
    <row r="141" spans="1:237" ht="54" customHeight="1">
      <c r="A141" s="88" t="s">
        <v>48</v>
      </c>
      <c r="B141" s="89"/>
      <c r="C141" s="80" t="str">
        <f>SpellNumber($E$2,BB140)</f>
        <v>INR Zero Only</v>
      </c>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IA141" s="1" t="s">
        <v>48</v>
      </c>
      <c r="IC141" s="1" t="s">
        <v>311</v>
      </c>
    </row>
    <row r="142" ht="15"/>
    <row r="144" ht="15"/>
    <row r="145" ht="15"/>
    <row r="146" ht="15"/>
    <row r="147" ht="15"/>
    <row r="148" ht="15"/>
    <row r="149" ht="15"/>
    <row r="150" ht="15"/>
    <row r="151" ht="15"/>
    <row r="152" ht="15"/>
    <row r="153" ht="15"/>
    <row r="154" ht="15"/>
    <row r="155" ht="15"/>
    <row r="156" ht="15"/>
    <row r="158" ht="15"/>
    <row r="159" ht="15"/>
    <row r="160" ht="15"/>
    <row r="161" ht="15"/>
    <row r="162" ht="15"/>
    <row r="163" ht="15"/>
    <row r="164" ht="15"/>
    <row r="166" ht="15"/>
    <row r="167" ht="15"/>
    <row r="168" ht="15"/>
    <row r="169" ht="15"/>
    <row r="170" ht="15"/>
    <row r="171" ht="15"/>
    <row r="172" ht="15"/>
    <row r="173" ht="15"/>
    <row r="174" ht="15"/>
    <row r="175" ht="15"/>
    <row r="176" ht="15"/>
    <row r="177" ht="15"/>
    <row r="178" ht="15"/>
    <row r="179"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sheetData>
  <sheetProtection password="D850" sheet="1"/>
  <autoFilter ref="A11:BC141"/>
  <mergeCells count="56">
    <mergeCell ref="A139:B139"/>
    <mergeCell ref="A140:B140"/>
    <mergeCell ref="A141:B141"/>
    <mergeCell ref="D14:BC14"/>
    <mergeCell ref="D16:BC16"/>
    <mergeCell ref="A9:BC9"/>
    <mergeCell ref="D25:BC25"/>
    <mergeCell ref="C141:BC141"/>
    <mergeCell ref="A1:L1"/>
    <mergeCell ref="A4:BC4"/>
    <mergeCell ref="A5:BC5"/>
    <mergeCell ref="A6:BC6"/>
    <mergeCell ref="A7:BC7"/>
    <mergeCell ref="B8:BC8"/>
    <mergeCell ref="D13:BC13"/>
    <mergeCell ref="D55:BC55"/>
    <mergeCell ref="D38:BC38"/>
    <mergeCell ref="D40:BC40"/>
    <mergeCell ref="D41:BC41"/>
    <mergeCell ref="D43:BC43"/>
    <mergeCell ref="D17:BC17"/>
    <mergeCell ref="D19:BC19"/>
    <mergeCell ref="D20:BC20"/>
    <mergeCell ref="D24:BC24"/>
    <mergeCell ref="D51:BC51"/>
    <mergeCell ref="D28:BC28"/>
    <mergeCell ref="D31:BC31"/>
    <mergeCell ref="D32:BC32"/>
    <mergeCell ref="D35:BC35"/>
    <mergeCell ref="D37:BC37"/>
    <mergeCell ref="D75:BC75"/>
    <mergeCell ref="D45:BC45"/>
    <mergeCell ref="D57:BC57"/>
    <mergeCell ref="D59:BC59"/>
    <mergeCell ref="D60:BC60"/>
    <mergeCell ref="D62:BC62"/>
    <mergeCell ref="D64:BC64"/>
    <mergeCell ref="D46:BC46"/>
    <mergeCell ref="D48:BC48"/>
    <mergeCell ref="D50:BC50"/>
    <mergeCell ref="D128:BC128"/>
    <mergeCell ref="D79:BC79"/>
    <mergeCell ref="D82:BC82"/>
    <mergeCell ref="D84:BC84"/>
    <mergeCell ref="D85:BC85"/>
    <mergeCell ref="D53:BC53"/>
    <mergeCell ref="D66:BC66"/>
    <mergeCell ref="D70:BC70"/>
    <mergeCell ref="D71:BC71"/>
    <mergeCell ref="D74:BC74"/>
    <mergeCell ref="D87:BC87"/>
    <mergeCell ref="D77:BC77"/>
    <mergeCell ref="D89:BC89"/>
    <mergeCell ref="D92:BC92"/>
    <mergeCell ref="D112:BC112"/>
    <mergeCell ref="D124:BC12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0">
      <formula1>IF(E140="Select",-1,IF(E140="At Par",0,0))</formula1>
      <formula2>IF(E140="Select",-1,IF(E140="At Par",0,0.99))</formula2>
    </dataValidation>
    <dataValidation type="list" allowBlank="1" showErrorMessage="1" sqref="E14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0">
      <formula1>0</formula1>
      <formula2>99.9</formula2>
    </dataValidation>
    <dataValidation type="list" allowBlank="1" showErrorMessage="1" sqref="D13:D14 K15 D16:D17 K18 D19:D20 K21:K23 K26:K27 D28 K29:K30 D31:D32 K33:K34 D35 K36 D37:D38 K39 D40:D41 K42 D43 K44 K47 D48 K49 D50:D51 K52 D53 K54 D55 K56 D57 K58 K61 D62 K63 D64 K65 D66 K67:K69 D70:D71 K72:K73 D74:D75 K76 D77 K78 D79 K80 D24:D25 K83 D84:D85 K86 D87 K88 K90:K91 D92 K93:K111 D112 D81:D82 D124 K125:K127 K129:K138 D128 D89 D59:D60 D45:D46 K113:K117 K119:K123 D11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3 G26:H27 G29:H30 G33:H34 G36:H36 G39:H39 G42:H42 G44:H44 G47:H47 G49:H49 G52:H52 G54:H54 G56:H56 G58:H58 G61:H61 G63:H63 G65:H65 G67:H69 G72:H73 G76:H76 G78:H78 G80:H80 G83:H83 G86:H86 G88:H88 G90:H91 G93:H111 G129:H138 G125:H127 G113:H117 G119:H123">
      <formula1>0</formula1>
      <formula2>999999999999999</formula2>
    </dataValidation>
    <dataValidation allowBlank="1" showInputMessage="1" showErrorMessage="1" promptTitle="Addition / Deduction" prompt="Please Choose the correct One" sqref="J15 J18 J21:J23 J26:J27 J29:J30 J33:J34 J36 J39 J42 J44 J47 J49 J52 J54 J56 J58 J61 J63 J65 J67:J69 J72:J73 J76 J78 J80 J83 J86 J88 J90:J91 J93:J111 J129:J138 J125:J127 J113:J117 J119:J123">
      <formula1>0</formula1>
      <formula2>0</formula2>
    </dataValidation>
    <dataValidation type="list" showErrorMessage="1" sqref="I15 I18 I21:I23 I26:I27 I29:I30 I33:I34 I36 I39 I42 I44 I47 I49 I52 I54 I56 I58 I61 I63 I65 I67:I69 I72:I73 I76 I78 I80 I83 I86 I88 I90:I91 I93:I111 I129:I138 I125:I127 I113:I117 I119:I1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3 N26:O27 N29:O30 N33:O34 N36:O36 N39:O39 N42:O42 N44:O44 N47:O47 N49:O49 N52:O52 N54:O54 N56:O56 N58:O58 N61:O61 N63:O63 N65:O65 N67:O69 N72:O73 N76:O76 N78:O78 N80:O80 N83:O83 N86:O86 N88:O88 N90:O91 N93:O111 N129:O138 N125:O127 N113:O117 N119:O1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3 R26:R27 R29:R30 R33:R34 R36 R39 R42 R44 R47 R49 R52 R54 R56 R58 R61 R63 R65 R67:R69 R72:R73 R76 R78 R80 R83 R86 R88 R90:R91 R93:R111 R129:R138 R125:R127 R113:R117 R119:R1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3 Q26:Q27 Q29:Q30 Q33:Q34 Q36 Q39 Q42 Q44 Q47 Q49 Q52 Q54 Q56 Q58 Q61 Q63 Q65 Q67:Q69 Q72:Q73 Q76 Q78 Q80 Q83 Q86 Q88 Q90:Q91 Q93:Q111 Q129:Q138 Q125:Q127 Q113:Q117 Q119:Q1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3 M26:M27 M29:M30 M33:M34 M36 M39 M42 M44 M47 M49 M52 M54 M56 M58 M61 M63 M65 M67:M69 M72:M73 M76 M78 M80 M83 M86 M88 M90:M91 M93:M111 M129:M138 M125:M127 M113:M117 M119:M12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3 D26:D27 D29:D30 D33:D34 D36 D39 D42 D44 D47 D49 D52 D54 D56 D58 D61 D63 D65 D67:D69 D72:D73 D76 D78 D80 D83 D86 D88 D90:D91 D93:D111 D129:D138 D125:D127 D113:D117 D119:D1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3 F26:F27 F29:F30 F33:F34 F36 F39 F42 F44 F47 F49 F52 F54 F56 F58 F61 F63 F65 F67:F69 F72:F73 F76 F78 F80 F83 F86 F88 F90:F91 F93:F111 F129:F138 F125:F127 F113:F117 F119:F123">
      <formula1>0</formula1>
      <formula2>999999999999999</formula2>
    </dataValidation>
    <dataValidation type="list" allowBlank="1" showInputMessage="1" showErrorMessage="1" sqref="L129 L130 L131 L132 L133 L134 L135 L13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38:L141 L137">
      <formula1>"INR"</formula1>
    </dataValidation>
    <dataValidation allowBlank="1" showInputMessage="1" showErrorMessage="1" promptTitle="Itemcode/Make" prompt="Please enter text" sqref="C13:C138">
      <formula1>0</formula1>
      <formula2>0</formula2>
    </dataValidation>
    <dataValidation type="decimal" allowBlank="1" showInputMessage="1" showErrorMessage="1" errorTitle="Invalid Entry" error="Only Numeric Values are allowed. " sqref="A13:A138">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4" t="s">
        <v>49</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2021-07-14T10:57:03Z</cp:lastPrinted>
  <dcterms:created xsi:type="dcterms:W3CDTF">2009-01-30T06:42:42Z</dcterms:created>
  <dcterms:modified xsi:type="dcterms:W3CDTF">2023-04-19T07:06:05Z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