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'BoQ1'!$A$11:$BC$21</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<sst xmlns="http://schemas.openxmlformats.org/spreadsheetml/2006/main" count="143" uniqueCount="61">
  <si>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</si>
  <si>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</si>
  <si>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</si>
  <si>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</si>
  <si>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</si>
  <si>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</si>
  <si>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</si>
  <si>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</si>
  <si>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</si>
  <si>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</si>
  <si>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</si>
  <si>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</si>
  <si>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</si>
  <si>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</si>
  <si>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</si>
  <si>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</si>
  <si>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</si>
  <si>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</si>
  <si>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</si>
  <si>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</si>
  <si>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</si>
  <si>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</si>
  <si>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</si>
  <si>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</si>
  <si>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</si>
  <si>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</si>
  <si>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</si>
  <si>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</si>
  <si>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</si>
  <si>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</si>
  <si>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</si>
  <si>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</si>
  <si>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</si>
  <si>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</si>
  <si>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</si>
  <si>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</si>
  <si>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</si>
  <si>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</si>
  <si>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</si>
  <si>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</si>
  <si>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</si>
  <si>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</si>
  <si>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</si>
  <si>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</si>
  <si>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</si>
  <si>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r>
      <t xml:space="preserve">TOTAL AMOUNT  
           in
     </t>
    </r>
    <r>
      <rPr>
        <b/>
        <sz val="11"/>
        <color indexed="10"/>
        <rFont val="Arial"/>
        <family val="2"/>
      </rPr>
      <t xml:space="preserve"> Rs.      P</t>
    </r>
  </si>
  <si>
    <t>Component</t>
  </si>
  <si>
    <t>Tender Inviting Authority: DOIP, IIT Kanpur</t>
  </si>
  <si>
    <t>Supplying, fixing, testing and commissioning of  voice synthesizer assy./speake,                             Harness &amp; Access. Kit for voice.</t>
  </si>
  <si>
    <t>Supplying, fixing, testing and commissioning of car operating(COP) with gein button SS ( 1set)  and landing operating panel(LOP)  with gein button with ss finish (6 nos in each lift), direction and position indicator, braille dot matrix type, having the 2 hours fire rated capability, suitable for (G+5) existing lift including  wiring from control panel  to the doors COP/LOP, existing VF drive with the compatibility of existing device etc. complete as required.</t>
  </si>
  <si>
    <t>False ceiling with MS frame mirror tray SS fan grill Led, battary for ARD and Lift Car.with the compatibility of existing device etc. complete as required.</t>
  </si>
  <si>
    <t>Supplying, fixing, testing and commissioning of centre opening car doors panel with sill, frame header, elctrical and mechanical locking and delocking arrangement with all accessories  finish with stainless steel etc. with the compatibility of existing device etc. complete as required.</t>
  </si>
  <si>
    <t>Supplying, fixing, testing and commissioning of  Ground floor landing door with accessories centre opening car doors panel with gate contacts, sill, header, elctrical locking and delocking arrangement finish with stainless steel  close force limiter with the compatibility of existing device etc. complete as required.</t>
  </si>
  <si>
    <t>Nos</t>
  </si>
  <si>
    <t>item no.3</t>
  </si>
  <si>
    <t>item no.4</t>
  </si>
  <si>
    <t>item no.5</t>
  </si>
  <si>
    <t>item no.6</t>
  </si>
  <si>
    <t>Name of Work: Upgradation works for passengers lifts at Faculty Building, IIT Kanpur</t>
  </si>
  <si>
    <t>Supplying, fixing, testing and commissioning of  voice synthesizer assy./speake,   Harness &amp; Access. Kit for voice.</t>
  </si>
  <si>
    <t>NIT No:  EandM/26/04/2024-1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</si>
</sst>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16"/>
      <color indexed="8"/>
      <name val="Calibri"/>
      <family val="2"/>
    </font>
    <font>
      <b/>
      <sz val="14"/>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4" fillId="0" borderId="12" xfId="59" applyNumberFormat="1" applyFont="1" applyFill="1" applyBorder="1" applyAlignment="1">
      <alignment vertical="top" wrapText="1"/>
      <protection/>
    </xf>
    <xf numFmtId="0" fontId="7" fillId="0" borderId="12" xfId="56" applyNumberFormat="1" applyFont="1" applyFill="1" applyBorder="1" applyAlignment="1">
      <alignment horizontal="center" vertical="top" wrapText="1"/>
      <protection/>
    </xf>
    <xf numFmtId="0" fontId="21" fillId="0" borderId="12" xfId="56" applyNumberFormat="1" applyFont="1" applyFill="1" applyBorder="1" applyAlignment="1">
      <alignment horizontal="center" vertical="top" wrapText="1"/>
      <protection/>
    </xf>
    <xf numFmtId="0" fontId="7" fillId="0" borderId="12" xfId="59" applyNumberFormat="1" applyFont="1" applyFill="1" applyBorder="1" applyAlignment="1">
      <alignment horizontal="center" vertical="top" wrapText="1"/>
      <protection/>
    </xf>
    <xf numFmtId="0" fontId="13" fillId="0" borderId="12" xfId="59" applyNumberFormat="1" applyFont="1" applyFill="1" applyBorder="1" applyAlignment="1">
      <alignment vertical="top" wrapText="1"/>
      <protection/>
    </xf>
    <xf numFmtId="0" fontId="7" fillId="0" borderId="12"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2" xfId="56" applyNumberFormat="1" applyFont="1" applyFill="1" applyBorder="1" applyAlignment="1">
      <alignment vertical="top"/>
      <protection/>
    </xf>
    <xf numFmtId="2" fontId="14" fillId="0" borderId="12" xfId="59" applyNumberFormat="1" applyFont="1" applyFill="1" applyBorder="1" applyAlignment="1">
      <alignment vertical="top"/>
      <protection/>
    </xf>
    <xf numFmtId="0" fontId="15" fillId="0" borderId="12" xfId="56" applyNumberFormat="1" applyFont="1" applyFill="1" applyBorder="1" applyAlignment="1" applyProtection="1">
      <alignment vertical="top"/>
      <protection/>
    </xf>
    <xf numFmtId="0" fontId="16" fillId="0" borderId="12" xfId="59" applyNumberFormat="1" applyFont="1" applyFill="1" applyBorder="1" applyAlignment="1" applyProtection="1">
      <alignment vertical="center" wrapText="1"/>
      <protection locked="0"/>
    </xf>
    <xf numFmtId="0" fontId="17" fillId="33" borderId="12" xfId="59" applyNumberFormat="1" applyFont="1" applyFill="1" applyBorder="1" applyAlignment="1" applyProtection="1">
      <alignment vertical="center" wrapText="1"/>
      <protection locked="0"/>
    </xf>
    <xf numFmtId="10" fontId="18" fillId="33" borderId="12" xfId="66" applyNumberFormat="1" applyFont="1" applyFill="1" applyBorder="1" applyAlignment="1" applyProtection="1">
      <alignment horizontal="center" vertical="center"/>
      <protection locked="0"/>
    </xf>
    <xf numFmtId="0" fontId="15" fillId="0" borderId="12" xfId="59" applyNumberFormat="1" applyFont="1" applyFill="1" applyBorder="1" applyAlignment="1">
      <alignment vertical="top"/>
      <protection/>
    </xf>
    <xf numFmtId="0" fontId="4" fillId="0" borderId="12" xfId="56" applyNumberFormat="1" applyFont="1" applyFill="1" applyBorder="1" applyAlignment="1" applyProtection="1">
      <alignment vertical="top"/>
      <protection/>
    </xf>
    <xf numFmtId="0" fontId="12" fillId="0" borderId="12" xfId="59" applyNumberFormat="1" applyFont="1" applyFill="1" applyBorder="1" applyAlignment="1" applyProtection="1">
      <alignment vertical="center" wrapText="1"/>
      <protection locked="0"/>
    </xf>
    <xf numFmtId="0" fontId="12" fillId="0" borderId="12" xfId="66" applyNumberFormat="1" applyFont="1" applyFill="1" applyBorder="1" applyAlignment="1" applyProtection="1">
      <alignment vertical="center" wrapText="1"/>
      <protection locked="0"/>
    </xf>
    <xf numFmtId="0" fontId="16" fillId="0" borderId="12" xfId="59" applyNumberFormat="1" applyFont="1" applyFill="1" applyBorder="1" applyAlignment="1" applyProtection="1">
      <alignment vertical="center" wrapText="1"/>
      <protection/>
    </xf>
    <xf numFmtId="2" fontId="19" fillId="0" borderId="12" xfId="59" applyNumberFormat="1" applyFont="1" applyFill="1" applyBorder="1" applyAlignment="1">
      <alignment vertical="top"/>
      <protection/>
    </xf>
    <xf numFmtId="2" fontId="14" fillId="0" borderId="12" xfId="59" applyNumberFormat="1" applyFont="1" applyFill="1" applyBorder="1" applyAlignment="1">
      <alignment horizontal="right" vertical="top"/>
      <protection/>
    </xf>
    <xf numFmtId="0" fontId="4" fillId="0" borderId="12" xfId="59" applyNumberFormat="1" applyFont="1" applyFill="1" applyBorder="1" applyAlignment="1">
      <alignment horizontal="center" vertical="center"/>
      <protection/>
    </xf>
    <xf numFmtId="0" fontId="14" fillId="0" borderId="12" xfId="59" applyNumberFormat="1" applyFont="1" applyFill="1" applyBorder="1" applyAlignment="1">
      <alignment horizontal="center" vertical="center"/>
      <protection/>
    </xf>
    <xf numFmtId="0" fontId="4" fillId="0" borderId="12" xfId="56" applyNumberFormat="1" applyFont="1" applyFill="1" applyBorder="1" applyAlignment="1">
      <alignment horizontal="center" vertical="center"/>
      <protection/>
    </xf>
    <xf numFmtId="2" fontId="14" fillId="0" borderId="12" xfId="59" applyNumberFormat="1" applyFont="1" applyFill="1" applyBorder="1" applyAlignment="1">
      <alignment horizontal="center" vertical="center"/>
      <protection/>
    </xf>
    <xf numFmtId="2" fontId="0" fillId="0" borderId="12" xfId="0" applyNumberFormat="1" applyFont="1" applyFill="1" applyBorder="1" applyAlignment="1">
      <alignment horizontal="center" vertical="center"/>
    </xf>
    <xf numFmtId="2" fontId="39" fillId="0" borderId="12" xfId="56" applyNumberFormat="1" applyFont="1" applyFill="1" applyBorder="1" applyAlignment="1" applyProtection="1">
      <alignment horizontal="center" vertical="center"/>
      <protection locked="0"/>
    </xf>
    <xf numFmtId="2" fontId="40" fillId="0" borderId="12" xfId="59" applyNumberFormat="1" applyFont="1" applyFill="1" applyBorder="1" applyAlignment="1">
      <alignment horizontal="center" vertical="center"/>
      <protection/>
    </xf>
    <xf numFmtId="2" fontId="40" fillId="0" borderId="12" xfId="56" applyNumberFormat="1" applyFont="1" applyFill="1" applyBorder="1" applyAlignment="1">
      <alignment horizontal="center" vertical="center"/>
      <protection/>
    </xf>
    <xf numFmtId="2" fontId="39" fillId="33" borderId="12" xfId="56" applyNumberFormat="1" applyFont="1" applyFill="1" applyBorder="1" applyAlignment="1" applyProtection="1">
      <alignment horizontal="center" vertical="center"/>
      <protection locked="0"/>
    </xf>
    <xf numFmtId="2" fontId="39" fillId="0" borderId="12" xfId="56" applyNumberFormat="1" applyFont="1" applyFill="1" applyBorder="1" applyAlignment="1" applyProtection="1">
      <alignment horizontal="center" vertical="center" wrapText="1"/>
      <protection locked="0"/>
    </xf>
    <xf numFmtId="2" fontId="39" fillId="0" borderId="12" xfId="59" applyNumberFormat="1" applyFont="1" applyFill="1" applyBorder="1" applyAlignment="1">
      <alignment horizontal="center" vertical="center"/>
      <protection/>
    </xf>
    <xf numFmtId="2" fontId="39" fillId="0" borderId="12" xfId="58" applyNumberFormat="1" applyFont="1" applyFill="1" applyBorder="1" applyAlignment="1">
      <alignment horizontal="right" vertical="top"/>
      <protection/>
    </xf>
    <xf numFmtId="0" fontId="40" fillId="0" borderId="12" xfId="59" applyNumberFormat="1" applyFont="1" applyFill="1" applyBorder="1" applyAlignment="1">
      <alignment horizontal="left" vertical="center" wrapText="1"/>
      <protection/>
    </xf>
    <xf numFmtId="0" fontId="42" fillId="0" borderId="12" xfId="0" applyFont="1" applyFill="1" applyBorder="1" applyAlignment="1">
      <alignment horizontal="center" vertical="center"/>
    </xf>
    <xf numFmtId="2" fontId="40" fillId="0" borderId="12" xfId="41" applyNumberFormat="1" applyFont="1" applyFill="1" applyBorder="1" applyAlignment="1" applyProtection="1">
      <alignment horizontal="center" vertical="center"/>
      <protection/>
    </xf>
    <xf numFmtId="0" fontId="40" fillId="0" borderId="12" xfId="55" applyFont="1" applyFill="1" applyBorder="1" applyAlignment="1">
      <alignment horizontal="justify" vertical="top" wrapText="1"/>
      <protection/>
    </xf>
    <xf numFmtId="0" fontId="14" fillId="0" borderId="12" xfId="59" applyNumberFormat="1" applyFont="1" applyFill="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7" fillId="0" borderId="12" xfId="56" applyNumberFormat="1" applyFont="1" applyFill="1" applyBorder="1" applyAlignment="1" applyProtection="1">
      <alignment horizontal="center"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4"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0"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2305050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1"/>
  <sheetViews>
    <sheetView showGridLines="0" zoomScale="75" zoomScaleNormal="75" workbookViewId="0" topLeftCell="A1">
      <selection activeCell="BA15" sqref="BA15"/>
    </sheetView>
  </sheetViews>
  <sheetFormatPr defaultColWidth="9.140625" defaultRowHeight="15"/>
  <cols>
    <col min="1" max="1" width="12.7109375" style="1" customWidth="1"/>
    <col min="2" max="2" width="59.28125" style="1" bestFit="1" customWidth="1"/>
    <col min="3" max="3" width="13.71093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43.57421875" style="1" customWidth="1"/>
    <col min="56" max="238" width="9.140625" style="1" customWidth="1"/>
    <col min="239" max="243" width="9.140625" style="3" customWidth="1"/>
    <col min="244" max="16384" width="9.140625" style="1" customWidth="1"/>
  </cols>
  <sheetData>
    <row r="1" spans="1:243" s="4" customFormat="1" ht="27" customHeight="1">
      <c r="A1" s="58" t="str">
        <f>B2&amp;" BoQ"</f>
        <v>Percentage BoQ</v>
      </c>
      <c r="B1" s="58"/>
      <c r="C1" s="58"/>
      <c r="D1" s="58"/>
      <c r="E1" s="58"/>
      <c r="F1" s="58"/>
      <c r="G1" s="58"/>
      <c r="H1" s="58"/>
      <c r="I1" s="58"/>
      <c r="J1" s="58"/>
      <c r="K1" s="58"/>
      <c r="L1" s="5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59" t="s">
        <v>47</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IE4" s="10"/>
      <c r="IF4" s="10"/>
      <c r="IG4" s="10"/>
      <c r="IH4" s="10"/>
      <c r="II4" s="10"/>
    </row>
    <row r="5" spans="1:243" s="9" customFormat="1" ht="38.25" customHeight="1">
      <c r="A5" s="59" t="s">
        <v>58</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IE5" s="10"/>
      <c r="IF5" s="10"/>
      <c r="IG5" s="10"/>
      <c r="IH5" s="10"/>
      <c r="II5" s="10"/>
    </row>
    <row r="6" spans="1:243" s="9" customFormat="1" ht="30.75" customHeight="1">
      <c r="A6" s="59" t="s">
        <v>60</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IE6" s="10"/>
      <c r="IF6" s="10"/>
      <c r="IG6" s="10"/>
      <c r="IH6" s="10"/>
      <c r="II6" s="10"/>
    </row>
    <row r="7" spans="1:243" s="9" customFormat="1" ht="29.25" customHeight="1" hidden="1">
      <c r="A7" s="60" t="s">
        <v>7</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IE7" s="10"/>
      <c r="IF7" s="10"/>
      <c r="IG7" s="10"/>
      <c r="IH7" s="10"/>
      <c r="II7" s="10"/>
    </row>
    <row r="8" spans="1:243" s="12" customFormat="1" ht="75">
      <c r="A8" s="11" t="s">
        <v>40</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IE8" s="13"/>
      <c r="IF8" s="13"/>
      <c r="IG8" s="13"/>
      <c r="IH8" s="13"/>
      <c r="II8" s="13"/>
    </row>
    <row r="9" spans="1:243" s="14" customFormat="1" ht="61.5" customHeight="1">
      <c r="A9" s="56" t="s">
        <v>8</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20" t="s">
        <v>15</v>
      </c>
      <c r="B11" s="20" t="s">
        <v>16</v>
      </c>
      <c r="C11" s="20" t="s">
        <v>17</v>
      </c>
      <c r="D11" s="20" t="s">
        <v>18</v>
      </c>
      <c r="E11" s="20" t="s">
        <v>19</v>
      </c>
      <c r="F11" s="20" t="s">
        <v>41</v>
      </c>
      <c r="G11" s="20"/>
      <c r="H11" s="20"/>
      <c r="I11" s="20" t="s">
        <v>20</v>
      </c>
      <c r="J11" s="20" t="s">
        <v>21</v>
      </c>
      <c r="K11" s="20" t="s">
        <v>22</v>
      </c>
      <c r="L11" s="20" t="s">
        <v>23</v>
      </c>
      <c r="M11" s="22" t="s">
        <v>24</v>
      </c>
      <c r="N11" s="20" t="s">
        <v>25</v>
      </c>
      <c r="O11" s="20" t="s">
        <v>26</v>
      </c>
      <c r="P11" s="20" t="s">
        <v>27</v>
      </c>
      <c r="Q11" s="20" t="s">
        <v>28</v>
      </c>
      <c r="R11" s="20"/>
      <c r="S11" s="20"/>
      <c r="T11" s="20" t="s">
        <v>29</v>
      </c>
      <c r="U11" s="20" t="s">
        <v>30</v>
      </c>
      <c r="V11" s="20" t="s">
        <v>31</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3" t="s">
        <v>45</v>
      </c>
      <c r="BB11" s="23" t="s">
        <v>32</v>
      </c>
      <c r="BC11" s="23" t="s">
        <v>33</v>
      </c>
      <c r="IE11" s="18"/>
      <c r="IF11" s="18"/>
      <c r="IG11" s="18"/>
      <c r="IH11" s="18"/>
      <c r="II11" s="18"/>
    </row>
    <row r="12" spans="1:243" s="17" customFormat="1" ht="15">
      <c r="A12" s="20">
        <v>1</v>
      </c>
      <c r="B12" s="20">
        <v>2</v>
      </c>
      <c r="C12" s="20">
        <v>3</v>
      </c>
      <c r="D12" s="20">
        <v>4</v>
      </c>
      <c r="E12" s="20">
        <v>5</v>
      </c>
      <c r="F12" s="20">
        <v>6</v>
      </c>
      <c r="G12" s="20">
        <v>7</v>
      </c>
      <c r="H12" s="20">
        <v>8</v>
      </c>
      <c r="I12" s="20">
        <v>9</v>
      </c>
      <c r="J12" s="20">
        <v>10</v>
      </c>
      <c r="K12" s="20">
        <v>11</v>
      </c>
      <c r="L12" s="20">
        <v>12</v>
      </c>
      <c r="M12" s="20">
        <v>13</v>
      </c>
      <c r="N12" s="20">
        <v>14</v>
      </c>
      <c r="O12" s="20">
        <v>15</v>
      </c>
      <c r="P12" s="20">
        <v>16</v>
      </c>
      <c r="Q12" s="20">
        <v>17</v>
      </c>
      <c r="R12" s="20">
        <v>18</v>
      </c>
      <c r="S12" s="20">
        <v>19</v>
      </c>
      <c r="T12" s="20">
        <v>20</v>
      </c>
      <c r="U12" s="20">
        <v>21</v>
      </c>
      <c r="V12" s="20">
        <v>22</v>
      </c>
      <c r="W12" s="20">
        <v>23</v>
      </c>
      <c r="X12" s="20">
        <v>24</v>
      </c>
      <c r="Y12" s="20">
        <v>25</v>
      </c>
      <c r="Z12" s="20">
        <v>26</v>
      </c>
      <c r="AA12" s="20">
        <v>27</v>
      </c>
      <c r="AB12" s="20">
        <v>28</v>
      </c>
      <c r="AC12" s="20">
        <v>29</v>
      </c>
      <c r="AD12" s="20">
        <v>30</v>
      </c>
      <c r="AE12" s="20">
        <v>31</v>
      </c>
      <c r="AF12" s="20">
        <v>32</v>
      </c>
      <c r="AG12" s="20">
        <v>33</v>
      </c>
      <c r="AH12" s="20">
        <v>34</v>
      </c>
      <c r="AI12" s="20">
        <v>35</v>
      </c>
      <c r="AJ12" s="20">
        <v>36</v>
      </c>
      <c r="AK12" s="20">
        <v>37</v>
      </c>
      <c r="AL12" s="20">
        <v>38</v>
      </c>
      <c r="AM12" s="20">
        <v>39</v>
      </c>
      <c r="AN12" s="20">
        <v>40</v>
      </c>
      <c r="AO12" s="20">
        <v>41</v>
      </c>
      <c r="AP12" s="20">
        <v>42</v>
      </c>
      <c r="AQ12" s="20">
        <v>43</v>
      </c>
      <c r="AR12" s="20">
        <v>44</v>
      </c>
      <c r="AS12" s="20">
        <v>45</v>
      </c>
      <c r="AT12" s="20">
        <v>46</v>
      </c>
      <c r="AU12" s="20">
        <v>47</v>
      </c>
      <c r="AV12" s="20">
        <v>48</v>
      </c>
      <c r="AW12" s="20">
        <v>49</v>
      </c>
      <c r="AX12" s="20">
        <v>50</v>
      </c>
      <c r="AY12" s="20">
        <v>51</v>
      </c>
      <c r="AZ12" s="20">
        <v>52</v>
      </c>
      <c r="BA12" s="20">
        <v>7</v>
      </c>
      <c r="BB12" s="20">
        <v>54</v>
      </c>
      <c r="BC12" s="20">
        <v>8</v>
      </c>
      <c r="IE12" s="18"/>
      <c r="IF12" s="18"/>
      <c r="IG12" s="18"/>
      <c r="IH12" s="18"/>
      <c r="II12" s="18"/>
    </row>
    <row r="13" spans="1:243" s="17" customFormat="1" ht="18">
      <c r="A13" s="20">
        <v>1</v>
      </c>
      <c r="B13" s="21" t="s">
        <v>46</v>
      </c>
      <c r="C13" s="52" t="s">
        <v>43</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IA13" s="17">
        <v>1</v>
      </c>
      <c r="IB13" s="17" t="s">
        <v>46</v>
      </c>
      <c r="IC13" s="17" t="s">
        <v>43</v>
      </c>
      <c r="IE13" s="18"/>
      <c r="IF13" s="18"/>
      <c r="IG13" s="18"/>
      <c r="IH13" s="18"/>
      <c r="II13" s="18"/>
    </row>
    <row r="14" spans="1:243" s="17" customFormat="1" ht="30">
      <c r="A14" s="20">
        <v>1.01</v>
      </c>
      <c r="B14" s="54" t="s">
        <v>59</v>
      </c>
      <c r="C14" s="52" t="s">
        <v>44</v>
      </c>
      <c r="D14" s="53">
        <v>2</v>
      </c>
      <c r="E14" s="53" t="s">
        <v>53</v>
      </c>
      <c r="F14" s="43">
        <v>7806.77</v>
      </c>
      <c r="G14" s="44"/>
      <c r="H14" s="44"/>
      <c r="I14" s="45" t="s">
        <v>34</v>
      </c>
      <c r="J14" s="46">
        <f>IF(I14="Less(-)",-1,1)</f>
        <v>1</v>
      </c>
      <c r="K14" s="44" t="s">
        <v>35</v>
      </c>
      <c r="L14" s="44" t="s">
        <v>4</v>
      </c>
      <c r="M14" s="47"/>
      <c r="N14" s="44"/>
      <c r="O14" s="44"/>
      <c r="P14" s="48"/>
      <c r="Q14" s="44"/>
      <c r="R14" s="44"/>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f>
        <v>15613.54</v>
      </c>
      <c r="BB14" s="50">
        <f>BA14+SUM(N14:AZ14)</f>
        <v>15613.54</v>
      </c>
      <c r="BC14" s="51" t="str">
        <f aca="true" t="shared" si="0" ref="BC14:BC19">SpellNumber(L14,BB14)</f>
        <v>INR  Fifteen Thousand Six Hundred &amp; Thirteen  and Paise Fifty Four Only</v>
      </c>
      <c r="IA14" s="17">
        <v>1.01</v>
      </c>
      <c r="IB14" s="17" t="s">
        <v>48</v>
      </c>
      <c r="IC14" s="17" t="s">
        <v>44</v>
      </c>
      <c r="ID14" s="17">
        <v>2</v>
      </c>
      <c r="IE14" s="18" t="s">
        <v>53</v>
      </c>
      <c r="IF14" s="18"/>
      <c r="IG14" s="18"/>
      <c r="IH14" s="18"/>
      <c r="II14" s="18"/>
    </row>
    <row r="15" spans="1:243" s="17" customFormat="1" ht="132.75" customHeight="1">
      <c r="A15" s="20">
        <v>1.02</v>
      </c>
      <c r="B15" s="54" t="s">
        <v>49</v>
      </c>
      <c r="C15" s="52" t="s">
        <v>54</v>
      </c>
      <c r="D15" s="53">
        <v>2</v>
      </c>
      <c r="E15" s="53" t="s">
        <v>53</v>
      </c>
      <c r="F15" s="43">
        <v>151989.4</v>
      </c>
      <c r="G15" s="44"/>
      <c r="H15" s="44"/>
      <c r="I15" s="45" t="s">
        <v>34</v>
      </c>
      <c r="J15" s="46">
        <f>IF(I15="Less(-)",-1,1)</f>
        <v>1</v>
      </c>
      <c r="K15" s="44" t="s">
        <v>35</v>
      </c>
      <c r="L15" s="44" t="s">
        <v>4</v>
      </c>
      <c r="M15" s="47"/>
      <c r="N15" s="44"/>
      <c r="O15" s="44"/>
      <c r="P15" s="48"/>
      <c r="Q15" s="44"/>
      <c r="R15" s="44"/>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(total_amount_ba($B$2,$D$2,D15,F15,J15,K15,M15))</f>
        <v>303978.8</v>
      </c>
      <c r="BB15" s="50">
        <f>BA15+SUM(N15:AZ15)</f>
        <v>303978.8</v>
      </c>
      <c r="BC15" s="51" t="str">
        <f t="shared" si="0"/>
        <v>INR  Three Lakh Three Thousand Nine Hundred &amp; Seventy Eight  and Paise Eighty Only</v>
      </c>
      <c r="IA15" s="17">
        <v>1.02</v>
      </c>
      <c r="IB15" s="17" t="s">
        <v>49</v>
      </c>
      <c r="IC15" s="17" t="s">
        <v>54</v>
      </c>
      <c r="ID15" s="17">
        <v>2</v>
      </c>
      <c r="IE15" s="18" t="s">
        <v>53</v>
      </c>
      <c r="IF15" s="18"/>
      <c r="IG15" s="18"/>
      <c r="IH15" s="18"/>
      <c r="II15" s="18"/>
    </row>
    <row r="16" spans="1:243" s="17" customFormat="1" ht="56.25" customHeight="1">
      <c r="A16" s="20">
        <v>1.03</v>
      </c>
      <c r="B16" s="54" t="s">
        <v>50</v>
      </c>
      <c r="C16" s="52" t="s">
        <v>55</v>
      </c>
      <c r="D16" s="53">
        <v>2</v>
      </c>
      <c r="E16" s="53" t="s">
        <v>53</v>
      </c>
      <c r="F16" s="43">
        <v>79794.91</v>
      </c>
      <c r="G16" s="44"/>
      <c r="H16" s="44"/>
      <c r="I16" s="45" t="s">
        <v>34</v>
      </c>
      <c r="J16" s="46">
        <f>IF(I16="Less(-)",-1,1)</f>
        <v>1</v>
      </c>
      <c r="K16" s="44" t="s">
        <v>35</v>
      </c>
      <c r="L16" s="44" t="s">
        <v>4</v>
      </c>
      <c r="M16" s="47"/>
      <c r="N16" s="44"/>
      <c r="O16" s="44"/>
      <c r="P16" s="48"/>
      <c r="Q16" s="44"/>
      <c r="R16" s="44"/>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9">
        <f>(total_amount_ba($B$2,$D$2,D16,F16,J16,K16,M16))</f>
        <v>159589.82</v>
      </c>
      <c r="BB16" s="50">
        <f>BA16+SUM(N16:AZ16)</f>
        <v>159589.82</v>
      </c>
      <c r="BC16" s="51" t="str">
        <f t="shared" si="0"/>
        <v>INR  One Lakh Fifty Nine Thousand Five Hundred &amp; Eighty Nine  and Paise Eighty Two Only</v>
      </c>
      <c r="IA16" s="17">
        <v>1.03</v>
      </c>
      <c r="IB16" s="17" t="s">
        <v>50</v>
      </c>
      <c r="IC16" s="17" t="s">
        <v>55</v>
      </c>
      <c r="ID16" s="17">
        <v>2</v>
      </c>
      <c r="IE16" s="18" t="s">
        <v>53</v>
      </c>
      <c r="IF16" s="18"/>
      <c r="IG16" s="18"/>
      <c r="IH16" s="18"/>
      <c r="II16" s="18"/>
    </row>
    <row r="17" spans="1:243" s="17" customFormat="1" ht="92.25" customHeight="1">
      <c r="A17" s="20">
        <v>1.04</v>
      </c>
      <c r="B17" s="54" t="s">
        <v>51</v>
      </c>
      <c r="C17" s="52" t="s">
        <v>56</v>
      </c>
      <c r="D17" s="53">
        <v>2</v>
      </c>
      <c r="E17" s="53" t="s">
        <v>53</v>
      </c>
      <c r="F17" s="43">
        <v>52830.5</v>
      </c>
      <c r="G17" s="44"/>
      <c r="H17" s="44"/>
      <c r="I17" s="45" t="s">
        <v>34</v>
      </c>
      <c r="J17" s="46">
        <f>IF(I17="Less(-)",-1,1)</f>
        <v>1</v>
      </c>
      <c r="K17" s="44" t="s">
        <v>35</v>
      </c>
      <c r="L17" s="44" t="s">
        <v>4</v>
      </c>
      <c r="M17" s="47"/>
      <c r="N17" s="44"/>
      <c r="O17" s="44"/>
      <c r="P17" s="48"/>
      <c r="Q17" s="44"/>
      <c r="R17" s="44"/>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9">
        <f>(total_amount_ba($B$2,$D$2,D17,F17,J17,K17,M17))</f>
        <v>105661</v>
      </c>
      <c r="BB17" s="50">
        <f>BA17+SUM(N17:AZ17)</f>
        <v>105661</v>
      </c>
      <c r="BC17" s="51" t="str">
        <f t="shared" si="0"/>
        <v>INR  One Lakh Five Thousand Six Hundred &amp; Sixty One  Only</v>
      </c>
      <c r="IA17" s="17">
        <v>1.04</v>
      </c>
      <c r="IB17" s="17" t="s">
        <v>51</v>
      </c>
      <c r="IC17" s="17" t="s">
        <v>56</v>
      </c>
      <c r="ID17" s="17">
        <v>2</v>
      </c>
      <c r="IE17" s="18" t="s">
        <v>53</v>
      </c>
      <c r="IF17" s="18"/>
      <c r="IG17" s="18"/>
      <c r="IH17" s="18"/>
      <c r="II17" s="18"/>
    </row>
    <row r="18" spans="1:243" s="17" customFormat="1" ht="87.75" customHeight="1">
      <c r="A18" s="20">
        <v>1.05</v>
      </c>
      <c r="B18" s="54" t="s">
        <v>52</v>
      </c>
      <c r="C18" s="52" t="s">
        <v>57</v>
      </c>
      <c r="D18" s="53">
        <v>2</v>
      </c>
      <c r="E18" s="53" t="s">
        <v>53</v>
      </c>
      <c r="F18" s="43">
        <v>54533.89</v>
      </c>
      <c r="G18" s="44"/>
      <c r="H18" s="44"/>
      <c r="I18" s="45" t="s">
        <v>34</v>
      </c>
      <c r="J18" s="46">
        <f>IF(I18="Less(-)",-1,1)</f>
        <v>1</v>
      </c>
      <c r="K18" s="44" t="s">
        <v>35</v>
      </c>
      <c r="L18" s="44" t="s">
        <v>4</v>
      </c>
      <c r="M18" s="47"/>
      <c r="N18" s="44"/>
      <c r="O18" s="44"/>
      <c r="P18" s="48"/>
      <c r="Q18" s="44"/>
      <c r="R18" s="44"/>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9">
        <f>(total_amount_ba($B$2,$D$2,D18,F18,J18,K18,M18))</f>
        <v>109067.78</v>
      </c>
      <c r="BB18" s="50">
        <f>BA18+SUM(N18:AZ18)</f>
        <v>109067.78</v>
      </c>
      <c r="BC18" s="51" t="str">
        <f t="shared" si="0"/>
        <v>INR  One Lakh Nine Thousand  &amp;Sixty Seven  and Paise Seventy Eight Only</v>
      </c>
      <c r="IA18" s="17">
        <v>1.05</v>
      </c>
      <c r="IB18" s="17" t="s">
        <v>52</v>
      </c>
      <c r="IC18" s="17" t="s">
        <v>57</v>
      </c>
      <c r="ID18" s="17">
        <v>2</v>
      </c>
      <c r="IE18" s="18" t="s">
        <v>53</v>
      </c>
      <c r="IF18" s="18"/>
      <c r="IG18" s="18"/>
      <c r="IH18" s="18"/>
      <c r="II18" s="18"/>
    </row>
    <row r="19" spans="1:55" ht="30">
      <c r="A19" s="24" t="s">
        <v>36</v>
      </c>
      <c r="B19" s="24"/>
      <c r="C19" s="25"/>
      <c r="D19" s="39"/>
      <c r="E19" s="39"/>
      <c r="F19" s="39"/>
      <c r="G19" s="39"/>
      <c r="H19" s="40"/>
      <c r="I19" s="40"/>
      <c r="J19" s="40"/>
      <c r="K19" s="40"/>
      <c r="L19" s="39"/>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2">
        <f>ROUND(SUM(BA14:BA18),0)</f>
        <v>693911</v>
      </c>
      <c r="BB19" s="27">
        <f>ROUND(SUM(BB14:BB18),0)</f>
        <v>693911</v>
      </c>
      <c r="BC19" s="51" t="str">
        <f t="shared" si="0"/>
        <v>  Six Lakh Ninety Three Thousand Nine Hundred &amp; Eleven  Only</v>
      </c>
    </row>
    <row r="20" spans="1:55" ht="36.75" customHeight="1">
      <c r="A20" s="24" t="s">
        <v>37</v>
      </c>
      <c r="B20" s="24"/>
      <c r="C20" s="28"/>
      <c r="D20" s="29"/>
      <c r="E20" s="30" t="s">
        <v>42</v>
      </c>
      <c r="F20" s="31"/>
      <c r="G20" s="32"/>
      <c r="H20" s="33"/>
      <c r="I20" s="33"/>
      <c r="J20" s="33"/>
      <c r="K20" s="34"/>
      <c r="L20" s="35"/>
      <c r="M20" s="36"/>
      <c r="N20" s="33"/>
      <c r="O20" s="26"/>
      <c r="P20" s="26"/>
      <c r="Q20" s="26"/>
      <c r="R20" s="26"/>
      <c r="S20" s="26"/>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7">
        <f>IF(ISBLANK(F20),0,IF(E20="Excess (+)",ROUND(BA19+(BA19*F20),0),IF(E20="Less (-)",ROUND(BA19+(BA19*F20*(-1)),0),IF(E20="At Par",BA19,0))))</f>
        <v>0</v>
      </c>
      <c r="BB20" s="38">
        <f>ROUND(BA20,0)</f>
        <v>0</v>
      </c>
      <c r="BC20" s="19" t="str">
        <f>SpellNumber($E$2,BB20)</f>
        <v>INR Zero Only</v>
      </c>
    </row>
    <row r="21" spans="1:55" ht="33.75" customHeight="1">
      <c r="A21" s="24" t="s">
        <v>38</v>
      </c>
      <c r="B21" s="24"/>
      <c r="C21" s="55" t="str">
        <f>SpellNumber($E$2,BB20)</f>
        <v>INR Zero Only</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row>
  </sheetData>
  <sheetProtection password="D850" sheet="1"/>
  <autoFilter ref="A11:BC21"/>
  <mergeCells count="9">
    <mergeCell ref="C21:BC21"/>
    <mergeCell ref="A9:BC9"/>
    <mergeCell ref="D13:BC13"/>
    <mergeCell ref="A1:L1"/>
    <mergeCell ref="A4:BC4"/>
    <mergeCell ref="A5:BC5"/>
    <mergeCell ref="A6:BC6"/>
    <mergeCell ref="A7:BC7"/>
    <mergeCell ref="B8:BC8"/>
  </mergeCells>
  <dataValidations count="16">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0">
      <formula1>IF(E20="Select",-1,IF(E20="At Par",0,0))</formula1>
      <formula2>IF(E20="Select",-1,IF(E20="At Par",0,0.99))</formula2>
    </dataValidation>
    <dataValidation type="list" allowBlank="1" showErrorMessage="1" sqref="E2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allowBlank="1" showErrorMessage="1" sqref="D13 K14:K18">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8">
      <formula1>0</formula1>
      <formula2>999999999999999</formula2>
    </dataValidation>
    <dataValidation allowBlank="1" showInputMessage="1" showErrorMessage="1" promptTitle="Addition / Deduction" prompt="Please Choose the correct One" sqref="J14:J18">
      <formula1>0</formula1>
      <formula2>0</formula2>
    </dataValidation>
    <dataValidation type="list" showErrorMessage="1" sqref="I14:I1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8">
      <formula1>0</formula1>
      <formula2>999999999999999</formula2>
    </dataValidation>
    <dataValidation allowBlank="1" showInputMessage="1" showErrorMessage="1" promptTitle="Itemcode/Make" prompt="Please enter text" sqref="C13:C18">
      <formula1>0</formula1>
      <formula2>0</formula2>
    </dataValidation>
    <dataValidation type="list" allowBlank="1" showInputMessage="1" showErrorMessage="1" sqref="L15 L16 L13 L14 L18 L17">
      <formula1>"INR"</formula1>
    </dataValidation>
  </dataValidations>
  <printOptions/>
  <pageMargins left="0.45" right="0.2" top="0.25" bottom="0.25" header="0.511805555555556" footer="0.511805555555556"/>
  <pageSetup fitToHeight="0" horizontalDpi="300" verticalDpi="300" orientation="portrait" paperSize="9" scale="5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4" sqref="G4"/>
    </sheetView>
  </sheetViews>
  <sheetFormatPr defaultColWidth="9.140625" defaultRowHeight="15"/>
  <sheetData>
    <row r="6" spans="5:11" ht="15">
      <c r="E6" s="62" t="s">
        <v>39</v>
      </c>
      <c r="F6" s="62"/>
      <c r="G6" s="62"/>
      <c r="H6" s="62"/>
      <c r="I6" s="62"/>
      <c r="J6" s="62"/>
      <c r="K6" s="62"/>
    </row>
    <row r="7" spans="5:11" ht="15">
      <c r="E7" s="63"/>
      <c r="F7" s="63"/>
      <c r="G7" s="63"/>
      <c r="H7" s="63"/>
      <c r="I7" s="63"/>
      <c r="J7" s="63"/>
      <c r="K7" s="63"/>
    </row>
    <row r="8" spans="5:11" ht="15">
      <c r="E8" s="63"/>
      <c r="F8" s="63"/>
      <c r="G8" s="63"/>
      <c r="H8" s="63"/>
      <c r="I8" s="63"/>
      <c r="J8" s="63"/>
      <c r="K8" s="63"/>
    </row>
    <row r="9" spans="5:11" ht="15">
      <c r="E9" s="63"/>
      <c r="F9" s="63"/>
      <c r="G9" s="63"/>
      <c r="H9" s="63"/>
      <c r="I9" s="63"/>
      <c r="J9" s="63"/>
      <c r="K9" s="63"/>
    </row>
    <row r="10" spans="5:11" ht="15">
      <c r="E10" s="63"/>
      <c r="F10" s="63"/>
      <c r="G10" s="63"/>
      <c r="H10" s="63"/>
      <c r="I10" s="63"/>
      <c r="J10" s="63"/>
      <c r="K10" s="63"/>
    </row>
    <row r="11" spans="5:11" ht="15">
      <c r="E11" s="63"/>
      <c r="F11" s="63"/>
      <c r="G11" s="63"/>
      <c r="H11" s="63"/>
      <c r="I11" s="63"/>
      <c r="J11" s="63"/>
      <c r="K11" s="63"/>
    </row>
    <row r="12" spans="5:11" ht="15">
      <c r="E12" s="63"/>
      <c r="F12" s="63"/>
      <c r="G12" s="63"/>
      <c r="H12" s="63"/>
      <c r="I12" s="63"/>
      <c r="J12" s="63"/>
      <c r="K12" s="63"/>
    </row>
    <row r="13" spans="5:11" ht="15">
      <c r="E13" s="63"/>
      <c r="F13" s="63"/>
      <c r="G13" s="63"/>
      <c r="H13" s="63"/>
      <c r="I13" s="63"/>
      <c r="J13" s="63"/>
      <c r="K13" s="63"/>
    </row>
    <row r="14" spans="5:11" ht="15">
      <c r="E14" s="63"/>
      <c r="F14" s="63"/>
      <c r="G14" s="63"/>
      <c r="H14" s="63"/>
      <c r="I14" s="63"/>
      <c r="J14" s="63"/>
      <c r="K14" s="6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cp:lastModifiedBy>
  <cp:lastPrinted>2024-04-26T05:27:08Z</cp:lastPrinted>
  <dcterms:created xsi:type="dcterms:W3CDTF">2009-01-30T06:42:42Z</dcterms:created>
  <dcterms:modified xsi:type="dcterms:W3CDTF">2024-04-26T11:22:09Z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