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6380" windowHeight="81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<sst xmlns="http://schemas.openxmlformats.org/spreadsheetml/2006/main" count="1468" uniqueCount="462">
  <si>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</si>
  <si>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</si>
  <si>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</si>
  <si>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</si>
  <si>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</si>
  <si>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</si>
  <si>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</si>
  <si>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</si>
  <si>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</si>
  <si>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</si>
  <si>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</si>
  <si>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</si>
  <si>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</si>
  <si>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</si>
  <si>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</si>
  <si>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</si>
  <si>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</si>
  <si>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</si>
  <si>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</si>
  <si>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</si>
  <si>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</si>
  <si>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</si>
  <si>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</si>
  <si>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</si>
  <si>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</si>
  <si>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</si>
  <si>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</si>
  <si>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</si>
  <si>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</si>
  <si>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</si>
  <si>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</si>
  <si>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</si>
  <si>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</si>
  <si>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</si>
  <si>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</si>
  <si>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</si>
  <si>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</si>
  <si>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</si>
  <si>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</si>
  <si>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</si>
  <si>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</si>
  <si>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</si>
  <si>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</si>
  <si>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</si>
  <si>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</si>
  <si>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</si>
  <si>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</si>
  <si>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</si>
  <si>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</si>
  <si>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</si>
  <si>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</si>
  <si>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</si>
  <si>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Tender Inviting Authority: Executive Engineer, IWD, IIT, Kanpur</t>
  </si>
  <si>
    <t>sqm</t>
  </si>
  <si>
    <t>FINISHING</t>
  </si>
  <si>
    <t>15 mm cement plaster on rough side of single or half brick wall of mix:</t>
  </si>
  <si>
    <t>1:6 (1 cement: 6 coarse sand)</t>
  </si>
  <si>
    <t>Select</t>
  </si>
  <si>
    <t>item no.1</t>
  </si>
  <si>
    <t>item no.2</t>
  </si>
  <si>
    <t>item no.3</t>
  </si>
  <si>
    <t>item no.5</t>
  </si>
  <si>
    <t>item no.8</t>
  </si>
  <si>
    <t>item no.10</t>
  </si>
  <si>
    <t>item no.18</t>
  </si>
  <si>
    <t>item no.25</t>
  </si>
  <si>
    <t>item no.26</t>
  </si>
  <si>
    <t>CONCRETE WORK</t>
  </si>
  <si>
    <t>cum</t>
  </si>
  <si>
    <t>each</t>
  </si>
  <si>
    <t>Demolishing brick work manually/ by mechanical means including stacking of serviceable material and disposal of unserviceable material within 50 metres lead as per direction of Engineer-in-charge.</t>
  </si>
  <si>
    <t>In cement mortar</t>
  </si>
  <si>
    <t>FLOORING</t>
  </si>
  <si>
    <t>Half brick masonry with common burnt clay F.P.S. (non modular) bricks of class designation 7.5 in superstructure above plinth level up to floor V level.</t>
  </si>
  <si>
    <t>Cement mortar 1:4 (1 cement :4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</si>
  <si>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</si>
  <si>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</si>
  <si>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12 mm cement plaster of mix :</t>
  </si>
  <si>
    <t>Two or more coats on new work</t>
  </si>
  <si>
    <t>Providing and fixing ISI marked oxidised M.S. handles conforming to IS:4992 with necessary screws etc. complete :</t>
  </si>
  <si>
    <t>125 mm</t>
  </si>
  <si>
    <t>STEEL WORK</t>
  </si>
  <si>
    <t>Providing and fixing 1mm thick M.S. sheet door with frame of 40x40x6 mm angle iron and 3 mm M.S. gusset plates at the junctions and corners, all necessary fittings complete, including applying a priming coat of approved steel primer.</t>
  </si>
  <si>
    <t>Fixing with 15x3 mm lugs 10 cm long embedded in cement concrete block 15x10x10 cm of C.C. 1:3:6 (1 Cement : 3 coarse sand : 6 graded stone aggregate 20 mm nominal size)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</si>
  <si>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</si>
  <si>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</si>
  <si>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&amp; fixing glass panes with putty and glazing clips in steel doors, windows, clerestory windows, all complete with :</t>
  </si>
  <si>
    <t>4.0 mm thick glass panes</t>
  </si>
  <si>
    <t>Painting with synthetic enamel paint of approved brand and manufacture to give an even shade :</t>
  </si>
  <si>
    <t>kg</t>
  </si>
  <si>
    <r>
      <t xml:space="preserve">TOTAL AMOUNT  
           in
     </t>
    </r>
    <r>
      <rPr>
        <b/>
        <sz val="11"/>
        <color indexed="10"/>
        <rFont val="Arial"/>
        <family val="2"/>
      </rPr>
      <t xml:space="preserve"> Rs.      P</t>
    </r>
  </si>
  <si>
    <t>EARTH WORK</t>
  </si>
  <si>
    <t>All kinds of soil</t>
  </si>
  <si>
    <t>Filling available excavated earth (excluding rock) in trenches, plinth, sides of foundations etc. in layers not exceeding 20cm in depth, consolidating each deposited layer by ramming and watering, lead up to 50 m and lift upto 1.5 m.</t>
  </si>
  <si>
    <t>Providing and laying in position cement concrete of specified grade excluding the cost of centering and shuttering - All work up to plinth level :</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</si>
  <si>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</si>
  <si>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</si>
  <si>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</si>
  <si>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</si>
  <si>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</si>
  <si>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Add for plaster drip course/ groove in plastered surface or moulding to R.C.C. projections.</t>
  </si>
  <si>
    <t>MASONRY WORK</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</si>
  <si>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</si>
  <si>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</si>
  <si>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Brick edging 7cm wide 11.4 cm deep to plinth protection with common burnt clay F.P.S. (non modular) bricks of class designation 7.5 including grouting with cement mortar 1:4 (1 cement : 4 fine sand).</t>
  </si>
  <si>
    <t>WOOD AND PVC WORK</t>
  </si>
  <si>
    <t>250x16 mm</t>
  </si>
  <si>
    <t>Providing and fixing oxidised M.S. casement stays (straight peg type) with necessary screws etc. complete.</t>
  </si>
  <si>
    <t>250 mm weighing not less than 150 gms</t>
  </si>
  <si>
    <t>Structural steel work riveted, bolted or welded in built up sections, trusses and framed work, including cutting, hoisting, fixing in position and applying a priming coat of approved steel primer all complete.</t>
  </si>
  <si>
    <t>Using M.S. angels 40x40x6 mm for diagonal braces</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</si>
  <si>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</si>
  <si>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Providing and fixing glass strips in joints of terrazo/ cement concrete floors.</t>
  </si>
  <si>
    <t>40 mm wide and 4 mm thick</t>
  </si>
  <si>
    <t>6 mm cement plaster of mix :</t>
  </si>
  <si>
    <t>1:3 (1 cement : 3 fine sand)</t>
  </si>
  <si>
    <t>Pointing on brick work or brick flooring with cement mortar 1:3 (1 cement : 3 fine sand):</t>
  </si>
  <si>
    <t>Flush / Ruled/ Struck or weathered pointing</t>
  </si>
  <si>
    <t>White washing with lime to give an even shade :</t>
  </si>
  <si>
    <t>New work (three or more coats)</t>
  </si>
  <si>
    <t>Distempering with 1st quality acrylic distemper (ready mixed) having VOC content less than 50 gms/litre, of approved manufacturer, of required shade and colour complete, as per manufacturer's specification.</t>
  </si>
  <si>
    <t>Finishing walls with Premium Acrylic Smooth exterior paint with Silicone additives of required shade:</t>
  </si>
  <si>
    <t>New work (Two or more coats applied @ 1.43 ltr/10 sqm over and including priming coat of exterior primer applied @ 2.20 kg/10 sqm)</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</si>
  <si>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</si>
  <si>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</si>
  <si>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</si>
  <si>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DISMANTLING AND DEMOLISHING</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</si>
  <si>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</si>
  <si>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</si>
  <si>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With average thickness of 120 mm and minimum thickness at khurra as 65 mm.</t>
  </si>
  <si>
    <t>MINOR CIVIL MAINTENANCE WORK:</t>
  </si>
  <si>
    <t>metre</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</si>
  <si>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</si>
  <si>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</si>
  <si>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</si>
  <si>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</si>
  <si>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</si>
  <si>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</si>
  <si>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</si>
  <si>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</si>
  <si>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</si>
  <si>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</si>
  <si>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</si>
  <si>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</si>
  <si>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</si>
  <si>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</si>
  <si>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</si>
  <si>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</si>
  <si>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</si>
  <si>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</si>
  <si>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</si>
  <si>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</si>
  <si>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</si>
  <si>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</si>
  <si>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</si>
  <si>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</si>
  <si>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</si>
  <si>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</si>
  <si>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</si>
  <si>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</si>
  <si>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</si>
  <si>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</si>
  <si>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</si>
  <si>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</si>
  <si>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</si>
  <si>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</si>
  <si>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</si>
  <si>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</si>
  <si>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</si>
  <si>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</si>
  <si>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</si>
  <si>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</si>
  <si>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</si>
  <si>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</si>
  <si>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</si>
  <si>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</si>
  <si>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</si>
  <si>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</si>
  <si>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</si>
  <si>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</si>
  <si>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</si>
  <si>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</si>
  <si>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</si>
  <si>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</si>
  <si>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</si>
  <si>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</si>
  <si>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</si>
  <si>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</si>
  <si>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</si>
  <si>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</si>
  <si>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</si>
  <si>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</si>
  <si>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</si>
  <si>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</si>
  <si>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</si>
  <si>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</si>
  <si>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</si>
  <si>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</si>
  <si>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</si>
  <si>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</si>
  <si>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</si>
  <si>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</si>
  <si>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</si>
  <si>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</si>
  <si>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</si>
  <si>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</si>
  <si>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</si>
  <si>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</si>
  <si>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</si>
  <si>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</si>
  <si>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</si>
  <si>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</si>
  <si>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</si>
  <si>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</si>
  <si>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</si>
  <si>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</si>
  <si>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</si>
  <si>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</si>
  <si>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</si>
  <si>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</si>
  <si>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</si>
  <si>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</si>
  <si>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</si>
  <si>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</si>
  <si>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</si>
  <si>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</si>
  <si>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</si>
  <si>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</si>
  <si>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</si>
  <si>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</si>
  <si>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Extra for every additional lift of 1.5 m or part thereof in excavation / banking excavated or stacked materials.</t>
  </si>
  <si>
    <t>1:4:8 (1 Cement : 4 coarse sand (zone-III) derived from natural sources : 8 graded stone aggregate 40 mm nominal size derived from natural sources).</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</si>
  <si>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</si>
  <si>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</si>
  <si>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Foundations, footings, bases of columns, etc. for mass concrete</t>
  </si>
  <si>
    <t>Walls (any thickness) including attached pilasters, butteresses, plinth and string courses etc.</t>
  </si>
  <si>
    <t>Columns, Pillars, Piers, Abutments, Posts and Struts</t>
  </si>
  <si>
    <t>Small lintels not exceeding 1.5 m clear span, moulding as in cornices, window sills, string courses, bands, copings, bed plates, anchor blocks and the like</t>
  </si>
  <si>
    <t>Small surfaces such as cantilever ends, brackets and ends of steps, caps and bases to pilasters and columns and the like</t>
  </si>
  <si>
    <t>Suspended floors, roofs, landings, balconies and access platform with water proof ply 12 mm thick</t>
  </si>
  <si>
    <t>Lintels, beams, plinth beams, girders, bressumers and cantilevers with water proof ply 12 mm thick</t>
  </si>
  <si>
    <t>Extra for additional height in centering, shuttering where ever required with adequate bracing, propping etc., including cost of de-shuttering and decentering at all levels, over a height of 3.5 m, for every additional height of 1 metre or part thereof (Plan area to be measured).</t>
  </si>
  <si>
    <t>Suspended floors, roofs, landing, beams and balconies (Plan area to be measured)</t>
  </si>
  <si>
    <t>Steel reinforcement for R.C.C. work including straightening, cutting, bending, placing in position and binding all complete upto plinth level.</t>
  </si>
  <si>
    <t>Providing and fixing sheet covering over expansion joints with iron screws as per design.</t>
  </si>
  <si>
    <t>Aluminium fluted strips 3.15 mm thick.</t>
  </si>
  <si>
    <t>200 mm wide</t>
  </si>
  <si>
    <t>Providing  and  laying  in  position  machine  batched  and machine mixed design mix M-25 grade cement concrete for reinforced cement concrete work, using coarse aggregate as well  as  fine  aggregate  derived  from  natural  sources  and cement content as per approved design mix, including  pumping of concrete to site of laying but excluding the cost of   centering,   shuttering,   finishing   and   reinforcement, including admixtures in recommended proportions as per IS: 9103  to  accelerate,  retard  setting of concrete,  improve workability without impairing strength and durability as per direction of Engineer-in-charge. (Note:- Cement content considered in this item is @ 330 kg/cum."Excess/  less  cement  used  as  per design  mix  is  payable/recoverable separately).</t>
  </si>
  <si>
    <t>All works upto plinth level</t>
  </si>
  <si>
    <t>All works above plinth level upto floor V level</t>
  </si>
  <si>
    <t>Extra for providing richer mixes at all floor levels. Note:- Excess/less cement over the specified cement content used is payable /recoverable separately.</t>
  </si>
  <si>
    <t>Providing M-30 grade concrete instead of M-25 grade BMC/ RMC. (Note:- Cement content considered in M-30 is @ 340 kg/cum)</t>
  </si>
  <si>
    <t xml:space="preserve">Add for using extra cement in the items of design mix over and above the specified cement content therein. </t>
  </si>
  <si>
    <t>Extra for R.C.C./ B.M.C/ R.M.C. work above floor V level for each four floors or part thereof.</t>
  </si>
  <si>
    <t>Providing and fixing of expansion joint system related with floor location as per drawings and direction of Engineer-In-Charge. The joints system will be of extruded aluminum base members, self aligning / self centering arrangement and support plates etc. as per ASTM B221-02. The system shall be such that it provides floor to floor /floor to wall expansion control system for various vertical localtion in load application areas that accommodates multi directional seismic movement without stress to it's components. System shall consist of metal profiles with a universal aluminum base member designed to accommodate various project conditions and finish floor treatments. The cover plate shall be designed of width and thickness required to satisfy projects movement and loading requirements and secured to base members by utilizing manufacturer’s pre-engineered self- centering arrangement that freely rotates / moves in all directions. The Self - centering arrangement shall exhibit circular sphere ends that lock and slide inside the corresponding aluminum extrusion cavity to allow freedom of movement and flexure in all directions including vertical displacement. Provision of Moisture Barrier Membrane in the Joint System to have watertight joint is mandatory requirement all as per the manufactures design and as approved by Engineer -in-Charge. (Material shall confirm to ASTM 6063).</t>
  </si>
  <si>
    <t>Floor Joint of 100 mm gap</t>
  </si>
  <si>
    <t>Extra for half brick masonry in superstructure, above floor V level for every four floors or part thereof by mechanical means.</t>
  </si>
  <si>
    <t>Extra for providing and placing in position 2 Nos 6mm dia. M.S. bars at every third course of half brick masonry.</t>
  </si>
  <si>
    <t>CLADDING WORK</t>
  </si>
  <si>
    <t>Providing edge moulding to 18 mm thick marble stone counters, Vanities etc., including machine polishing to edge to give high gloss finish etc. complete as per design approved by Engineer-in-Charge.</t>
  </si>
  <si>
    <t>Granite work</t>
  </si>
  <si>
    <t>Providing and fixing cramps of required size &amp; shape in RCC/ CC / Brick masonry backing with cement mortar 1:2 ( 1 cement :2 coarse sand), including drilling necessary hole in stones and embedding the cramp in the hole (fastener to be paid separately).</t>
  </si>
  <si>
    <t>Stainless steel cramps</t>
  </si>
  <si>
    <t>Providing and fixing machine cut, mirror/ eggshell polished , Marble stone work for wall lining (veneer work) including dado, skirting, risers of steps etc., in required design and pattern wherever required, stones of different finished surface texture, on 12 mm (average) thick cement mortar 1:3 (1 cement : 3 coarse sand) laid and jointed with white cement slurry @ 3.3 kg/sqm including pointing with white cement slurry admixed with pigment of matching shade, including rubbing, curing, polishing etc. all complete as per Architectural drawings, and as directed by the Engineer-in-Charge.</t>
  </si>
  <si>
    <t>18 mm thick Italian Marble stone slab,Perlato, Rosso verona, Fire Red or Dark Emperadore etc.</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</si>
  <si>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</si>
  <si>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</si>
  <si>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providing lipping with 2nd class teak wood battens 25 mm minimum depth on all edges of flush door shutters (over all area of door shutter to be measured).</t>
  </si>
  <si>
    <t>Extra for providing vision panel not exceeding 0.1 sqm in all type of flush doors (cost of glass excluded) (overall area of door shutter to be measured):</t>
  </si>
  <si>
    <t>Rectangular or square</t>
  </si>
  <si>
    <t>Extra for cutting rebate in flush door shutters (Total area of the shutter to be measured).</t>
  </si>
  <si>
    <t>100 mm</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</si>
  <si>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</si>
  <si>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</si>
  <si>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</si>
  <si>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250x10 mm</t>
  </si>
  <si>
    <t>100x10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</si>
  <si>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</si>
  <si>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</si>
  <si>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</si>
  <si>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</si>
  <si>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1.0 mm thick</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</si>
  <si>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</si>
  <si>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</si>
  <si>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Welding by gas or electric plant including transportation of plant at site etc. complete.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</si>
  <si>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</si>
  <si>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80 mm</t>
  </si>
  <si>
    <t>40 mm thick marble chips flooring, rubbed and polished to granolithic finish, under layer 28 mm thick cement concrete 1:2:4 (1 cement : 2 coarse sand : 4 graded stone aggregate 12.5 mm nominal size) and top layer 12 mm thick with white, black, chocolate, grey yellow or green marble chips of sizes from 7 mm to 10 mm nominal size, laid in cement marble powder mix 3:1 (3 cement : 1 marble powder) by weight in proportion of 2:3 (2 cement marble powder mix : 3 marble chips) by volume, including cement slurry etc. complete :</t>
  </si>
  <si>
    <t>Medium shade pigment with 50% white cement and 50% ordinary cement</t>
  </si>
  <si>
    <t>Marble chips skirting up to 30 cm height, rubbed and polished to granolithic finish, top layer 6 mm thick with white, black, chocolate, grey, yellow or green marble chips of sizes from smallest to 4 mm nominal size, laid in cement marble powder mix 3:1 (3 cement : 1 marble powder) by weight in proportion of 4:7 (4 cement marble powder mix : 7 marble chips) by volume :</t>
  </si>
  <si>
    <t>18 mm thick with under layer 12 mm thick in cement plaster 1:3 (1 cement : 3 coarse sand) :</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</si>
  <si>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</si>
  <si>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</si>
  <si>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</si>
  <si>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ROOFING</t>
  </si>
  <si>
    <t>Providing gola 75x75 mm in cement concrete 1:2:4 (1 cement : 2 coarse sand : 4 stone aggregate 10 mm and down gauge), including finishing with cement mortar 1:3 (1 cement : 3 fine sand) as per standard design :</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</si>
  <si>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</si>
  <si>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</si>
  <si>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</si>
  <si>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</si>
  <si>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</si>
  <si>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Coupler</t>
  </si>
  <si>
    <t>110 mm</t>
  </si>
  <si>
    <t>Bend 87.5°</t>
  </si>
  <si>
    <t>110 mm bend</t>
  </si>
  <si>
    <t>Shoe (Plain)</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</si>
  <si>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</si>
  <si>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</si>
  <si>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</si>
  <si>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</si>
  <si>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Cement plaster 1:3 (1 cement: 3 coarse sand) finished with a floating coat of neat cement.</t>
  </si>
  <si>
    <t>12 mm cement plaster</t>
  </si>
  <si>
    <t>Finishing walls with Acrylic Smooth exterior paint of required shade :</t>
  </si>
  <si>
    <t>New work (Two or more coat applied @ 1.67 ltr/10 sqm over and including priming coat of exterior primer applied @ 2.20 kg/10 sqm)</t>
  </si>
  <si>
    <t>REPAIRS TO BUILDING</t>
  </si>
  <si>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 </t>
  </si>
  <si>
    <t>Demolishing cement concrete manually/ by mechanical means including disposal of material within 50 metres lead as per direction of Engineer - in - charge.</t>
  </si>
  <si>
    <t>Nominal concrete 1:3:6 or richer mix (i/c equivalent design mix)</t>
  </si>
  <si>
    <t>Demolishing R.C.C. work manually/ by mechanical means including stacking of steel bars and disposal of unserviceable material within 50 metres lead as per direction of Engineer - in- charge.</t>
  </si>
  <si>
    <t>Demolishing brick tile covering in terracing including stacking of serviceable material and disposal of unserviceable material within 50 metres lead.</t>
  </si>
  <si>
    <t>Demolishing mud phaska in terracing and disposal of material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</si>
  <si>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</si>
  <si>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</si>
  <si>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 xml:space="preserve">Providing and erecting 2.00 metre high temporary barricading at site; each panel of size 2.50mx2.00m made of 40x40x6mm angle iron or 50x50x3mm hollow MS tube posts/horizontal members/bracings covered with 1.63mm thick MS sheet. The sheet shall be fixed with 30x5mm MS flat by suitable welding/riveting. The panels shall be made so that gap of 50cm above the ground is available making overall height as 2.5m. MS channel ISLC 75 @ 5.70 kg/m, 50cm long shall be provided at the bottom having oval shaped holes of size 50x25mm at both ends with 50cm long MS angle 40x40x6mm bracing. Suitable arrangement shall be made to fix the barricading to avoid from overturning by providing 250mm long expansion fasteners at both ends. The work shall be executed as per drawing/direction of Engineer-in-Charge which includes writing and painting, arrangement for traffic diversion such as traffic signals during construction at site for day and night, glow lamps, reflective signs, marking, flags, caution tape as directed by the Engineer-in-Charge. The barricading provided shall be retained in position at site continuously i/c shifting of barricading from one location to another location as many times as required during the execution of the entire work till its completion. Rate include its maintenance for damages, painting, all incidentals, labour materials, equipments and works required to execute the job. The barricading shall not be removed without prior approval of Engineer-in-Charge.  (Note :- One time payment shall be made for providing barricading from start of work till completion of work i/c shifting. The barricading provided shall remain to be the property of the contractor on completion of the work). </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</si>
  <si>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</si>
  <si>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</si>
  <si>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</si>
  <si>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</si>
  <si>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</si>
  <si>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</si>
  <si>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</si>
  <si>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aluminium casement windows fastener of required length for aluminium windows with necessary screws etc. complete.</t>
  </si>
  <si>
    <t>Anodized (AC 15) aluminium</t>
  </si>
  <si>
    <t>Providing and laying integral cement based treatment for water proofing on horizontal surface at all depth below ground level for under ground structures as directed by Engineer-in-Charge and consisting of : (i) Ist layer of 22 mm to 25 mm thick approved and specified rough stone slab over a 25 mm thick base of cement mortar 1:3 (1 cement : 3 coarse sand) mixed with water proofing compound conforming to IS:2645 in the recommended proportion over the leveling course (leveling course to be paid separately). Joints sealed and grouted with cement slurry mixed with water proofing compound. (ii) 2nd layer of 25 mm thick cement mortar 1:3 (1 cement: 3 coarse sand) mixed with water proofing compound in recommended proportions. (iii) Finishing top with stone aggregate of 10 mm to 12 mm nominal size spreading @ 8 cudm/sqm thoroughly embedded in the 2nd layer.</t>
  </si>
  <si>
    <t>Using rough kota stone.</t>
  </si>
  <si>
    <t>Providing and laying integral cement based treatment for water proofing on the vertical surface by fixing specified stone slab 22 mm to 25 mm thick with cement slurry mixed with water proofing compound conforming to IS:2645 in recommended proportions with a gap of 20 mm (minimum) between stone slabs and the receiving surfaces and filling the gaps with neat cement slurry mixed with water proofing compound and finishing the exterior of stone slab with cement mortar 1:3 (1 cement : 3 coarse sand) 20 mm thick with neat cement punning mixed with water proofing compound in recommended proportion complete at all levels and as directed by Engineer-in-charge :</t>
  </si>
  <si>
    <t>Using rough Kota stone</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</si>
  <si>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</si>
  <si>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Grading roof for water proofing treatment with</t>
  </si>
  <si>
    <t>Cement concrete 1:2:4 (1 cement : 2 coarse sand : 4 graded stone aggregate 20mm nominal size)</t>
  </si>
  <si>
    <t>NEW TECHNOLOGIES AND MATERIALS</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</si>
  <si>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</si>
  <si>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50mm average thickness</t>
  </si>
  <si>
    <t>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t>
  </si>
  <si>
    <t>Bars above 12 mm diameter</t>
  </si>
  <si>
    <t>Drilling suitable holes in reinforced or plain cement concrete with power driven drill machine to a minimum depth of 100mm upto 200mm in RCC beams, lintels, columns and slabs to introduce steel bars for sunshades/balconies including fixing the steel bars in position using epoxy resin anchor grout of approved make but excluding the cost of reinforcement, all complete as per direction of Engineer-In-Charge.</t>
  </si>
  <si>
    <t>Upto and including 12mm dia.</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</si>
  <si>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</si>
  <si>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</si>
  <si>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and injecting approved grout in  proportion recommended by the manufacturer into cracks/honey-comb area of concrete/masonry by suitable gun/pump at required pressure including cutting of nipples after curing etc. complete as per directions of Engineer-in-Charge. (The payment shall be made on the basis of actual weight of approved grout injected.)</t>
  </si>
  <si>
    <t>Stirrer mixed SBR Polymer (of approved make) modified Cement slurry  made with Shrinkage Compensating Cement  in concrete/RCC work.</t>
  </si>
  <si>
    <t>Providing, erecting, maintaining and removing temporary protective screens made out of specified fabric with all necessary fixing arrangement to ensure that it remains in position for the work duration as required by the Engineer-in-charge.</t>
  </si>
  <si>
    <t>Wooven PVC cloth</t>
  </si>
  <si>
    <t>Providing and inserting 12mm dia galvanised steel injection nipple in honey comb area and along crack line including drilling of holes of required diametre (20mm to 30mm) up to depth from 30mm to 80mm at required spacing and making the hole &amp; crack dust free by blowing compressed air, sealing the distance between injection nipple with adhesive chemical of approved make and allow it to cure complete as per direction of Engineer-In-Charge.</t>
  </si>
  <si>
    <t>Providing and fixing Scaffolding net of required width made of high density Polyethylene UV stabilized knitted on warp knitting machines having density 100grams/sqm and shading coefficient minimum 75% around the construction site/ for vertical extension as per requirement including fastening/tying with building/scaffolding pipes or with any other fixtures etc. complete as per direction of Engineer-in-Charge. (One time payment shall be made for providing Scaffolding net from start of work till completion of work including shifting if any. The Scaffolding net shall be the property of the contractor on completion of the work)</t>
  </si>
  <si>
    <t xml:space="preserve">Providing and fixing vertical venition blinds vista make dust  guard (classic/select)
100 mm wide on windows.
</t>
  </si>
  <si>
    <t xml:space="preserve">"Supplying and fixing Double skin insulated roofing system comprising of  Hi-Rib profiled external sheets manufactured out of 0.5 mm TCT( Total coated thickness)  SMP color coated Galvalume steel (150 GSM Zinc aluminum alloy coating mass total of both sides,AZ-150 as per IS 1397) having 550 Mpa yield strength . The sheets shall have 1000-1020 mm cover width, 28-30mm high crests at 200-250 mm wide pan with special male / female side laps and anti siphoning feather to prevent leakages. The inner sheet shall be 0.5 mm Hi-Rib SMP Coated Galvalume  hi-tensile steel in similar dimensions / size and fixed to the structure (by others) by means of corrosion protected self drilling , self tapping fasteners. The sub –grits of size 50mm x 50mm x 50mm manufactured  out of 1.6mm G.I. ‘Z’ Shape would be fixed to inner sheeting on face side at purlin locations by means of galvanized polymer coated self drilling , self tapping fasteners thru the crest etc. as per direction of Engineer-In-Charge. The outer sheeting shall be fixed with similar screws as of inner sheeting on to the sub girts. An insulation 50 mm thick glass wool insulation of (24 kg-density) wrapped in black polthene sheets shall be fixed in the cavity between two sheets. The sheets shall be supplied in custom lengths."    
</t>
  </si>
  <si>
    <t xml:space="preserve">"Supplying and fixing flashing / capping/ Gutters etc. of HI-Rib profiled external sheets manufactured out of 0.50 mm TCT SMP coated Galvalume steel (150 GSM Zinc aluminum alloy coating mass total of both sides,AZ-150 as per as 1397) having 550 Mpa yield strength. This shall be fixed by means of self- drilling, self- stitching screws (12-14x20) with EPDM nylon washer etc. as per direction of Engineer-In-Charge. Up to 300 mm Girth
"    
</t>
  </si>
  <si>
    <t xml:space="preserve"> Supplying and fixing flashing / capping / Gutters etc. of  HI-Rib profiled external sheets manufactured out of 0.50 mm TCT SMP coated Galvalume steel (150 GSM Zinc aluminum alloy coating mass total of both sides,AZ-150 as per as 1397) having 550 Mpa yield strength. This shall be fixed by means of self- drilling, self- stitching screws (12-14x20) with EPDM nylon washer etc. as per direction of Engineer-In-Charge. From 301 to 500 mm Girth     </t>
  </si>
  <si>
    <t>quintal</t>
  </si>
  <si>
    <t>cm</t>
  </si>
  <si>
    <t>Meter</t>
  </si>
  <si>
    <t xml:space="preserve">Name of Work: Construction of room on terrace of North- West block of Faculty Building with construction of Lift well implace of spiral fire escape. </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</si>
  <si>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</si>
  <si>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</si>
  <si>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</si>
  <si>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</si>
  <si>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</si>
  <si>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</si>
  <si>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</si>
  <si>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</si>
  <si>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</si>
  <si>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</si>
  <si>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</si>
  <si>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</si>
  <si>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</si>
  <si>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</si>
  <si>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</si>
  <si>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</si>
  <si>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</si>
  <si>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</si>
  <si>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</si>
  <si>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</si>
  <si>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</si>
  <si>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</si>
  <si>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</si>
  <si>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</si>
  <si>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</si>
  <si>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</si>
  <si>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</si>
  <si>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</si>
  <si>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</si>
  <si>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</si>
  <si>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</si>
  <si>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</si>
  <si>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</si>
  <si>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</si>
  <si>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</si>
  <si>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</si>
  <si>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</si>
  <si>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</si>
  <si>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</si>
  <si>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</si>
  <si>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</si>
  <si>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</si>
  <si>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</si>
  <si>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</si>
  <si>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</si>
  <si>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</si>
  <si>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</si>
  <si>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</si>
  <si>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</si>
  <si>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</si>
  <si>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</si>
  <si>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</si>
  <si>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</si>
  <si>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</si>
  <si>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</si>
  <si>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</si>
  <si>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</si>
  <si>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</si>
  <si>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</si>
  <si>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</si>
  <si>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</si>
  <si>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</si>
  <si>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</si>
  <si>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</si>
  <si>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</si>
  <si>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</si>
  <si>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</si>
  <si>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</si>
  <si>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</si>
  <si>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</si>
  <si>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</si>
  <si>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</si>
  <si>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</si>
  <si>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</si>
  <si>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</si>
  <si>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</si>
  <si>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</si>
  <si>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</si>
  <si>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</si>
  <si>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</si>
  <si>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</si>
  <si>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</si>
  <si>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</si>
  <si>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</si>
  <si>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</si>
  <si>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</si>
  <si>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</si>
  <si>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</si>
  <si>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</si>
  <si>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</si>
  <si>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</si>
  <si>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</si>
  <si>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</si>
  <si>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</si>
  <si>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</si>
  <si>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</si>
  <si>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</si>
  <si>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</si>
  <si>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Contract No:   31/Civil/Div-2/2019-20/02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</si>
</sst>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color indexed="63"/>
      </right>
      <top style="thin">
        <color indexed="8"/>
      </top>
      <bottom>
        <color indexed="63"/>
      </bottom>
    </border>
    <border>
      <left>
        <color indexed="63"/>
      </left>
      <right style="thin"/>
      <top style="thin"/>
      <bottom style="thin"/>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0" fontId="4" fillId="0" borderId="17" xfId="59" applyNumberFormat="1" applyFont="1" applyFill="1" applyBorder="1" applyAlignment="1">
      <alignment vertical="top" wrapText="1"/>
      <protection/>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8"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9" xfId="58" applyNumberFormat="1" applyFont="1" applyFill="1" applyBorder="1" applyAlignment="1">
      <alignment horizontal="right" vertical="top"/>
      <protection/>
    </xf>
    <xf numFmtId="2" fontId="7" fillId="0" borderId="20" xfId="56" applyNumberFormat="1" applyFont="1" applyFill="1" applyBorder="1" applyAlignment="1" applyProtection="1">
      <alignment horizontal="right" vertical="top"/>
      <protection locked="0"/>
    </xf>
    <xf numFmtId="0" fontId="14" fillId="0" borderId="21" xfId="59" applyNumberFormat="1" applyFont="1" applyFill="1" applyBorder="1" applyAlignment="1">
      <alignment vertical="top"/>
      <protection/>
    </xf>
    <xf numFmtId="0" fontId="4" fillId="0" borderId="21" xfId="59" applyNumberFormat="1" applyFont="1" applyFill="1" applyBorder="1" applyAlignment="1">
      <alignment vertical="top"/>
      <protection/>
    </xf>
    <xf numFmtId="2" fontId="14" fillId="0" borderId="17" xfId="59" applyNumberFormat="1" applyFont="1" applyFill="1" applyBorder="1" applyAlignment="1">
      <alignment vertical="top"/>
      <protection/>
    </xf>
    <xf numFmtId="2" fontId="14" fillId="0" borderId="22" xfId="59" applyNumberFormat="1" applyFont="1" applyFill="1" applyBorder="1" applyAlignment="1">
      <alignment vertical="top"/>
      <protection/>
    </xf>
    <xf numFmtId="2" fontId="59"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0" fillId="0" borderId="0" xfId="56" applyNumberFormat="1" applyFill="1" applyAlignment="1">
      <alignment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16"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217"/>
  <sheetViews>
    <sheetView showGridLines="0" zoomScale="85" zoomScaleNormal="85" zoomScalePageLayoutView="0" workbookViewId="0" topLeftCell="A1">
      <selection activeCell="BN14" sqref="BN14"/>
    </sheetView>
  </sheetViews>
  <sheetFormatPr defaultColWidth="9.140625" defaultRowHeight="15"/>
  <cols>
    <col min="1" max="1" width="9.5742187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9.140625" style="1" hidden="1" customWidth="1"/>
    <col min="14" max="14" width="9.140625" style="2" hidden="1" customWidth="1"/>
    <col min="15" max="52" width="9.140625"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6" t="str">
        <f>B2&amp;" BoQ"</f>
        <v>Percentage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7" t="s">
        <v>52</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8.25" customHeight="1">
      <c r="A5" s="77" t="s">
        <v>362</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75" customHeight="1">
      <c r="A6" s="77" t="s">
        <v>461</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58.5" customHeight="1">
      <c r="A8" s="11" t="s">
        <v>50</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90</v>
      </c>
      <c r="BB11" s="20" t="s">
        <v>32</v>
      </c>
      <c r="BC11" s="20" t="s">
        <v>33</v>
      </c>
      <c r="IE11" s="18"/>
      <c r="IF11" s="18"/>
      <c r="IG11" s="18"/>
      <c r="IH11" s="18"/>
      <c r="II11" s="18"/>
    </row>
    <row r="12" spans="1:243" s="17" customFormat="1" ht="15">
      <c r="A12" s="16">
        <v>1</v>
      </c>
      <c r="B12" s="16">
        <v>2</v>
      </c>
      <c r="C12" s="49">
        <v>3</v>
      </c>
      <c r="D12" s="58">
        <v>4</v>
      </c>
      <c r="E12" s="58">
        <v>5</v>
      </c>
      <c r="F12" s="58">
        <v>6</v>
      </c>
      <c r="G12" s="58">
        <v>7</v>
      </c>
      <c r="H12" s="58">
        <v>8</v>
      </c>
      <c r="I12" s="58">
        <v>9</v>
      </c>
      <c r="J12" s="58">
        <v>10</v>
      </c>
      <c r="K12" s="58">
        <v>11</v>
      </c>
      <c r="L12" s="58">
        <v>12</v>
      </c>
      <c r="M12" s="58">
        <v>13</v>
      </c>
      <c r="N12" s="58">
        <v>14</v>
      </c>
      <c r="O12" s="58">
        <v>15</v>
      </c>
      <c r="P12" s="58">
        <v>16</v>
      </c>
      <c r="Q12" s="58">
        <v>17</v>
      </c>
      <c r="R12" s="58">
        <v>18</v>
      </c>
      <c r="S12" s="58">
        <v>19</v>
      </c>
      <c r="T12" s="58">
        <v>20</v>
      </c>
      <c r="U12" s="58">
        <v>21</v>
      </c>
      <c r="V12" s="58">
        <v>22</v>
      </c>
      <c r="W12" s="58">
        <v>23</v>
      </c>
      <c r="X12" s="58">
        <v>24</v>
      </c>
      <c r="Y12" s="58">
        <v>25</v>
      </c>
      <c r="Z12" s="58">
        <v>26</v>
      </c>
      <c r="AA12" s="58">
        <v>27</v>
      </c>
      <c r="AB12" s="58">
        <v>28</v>
      </c>
      <c r="AC12" s="58">
        <v>29</v>
      </c>
      <c r="AD12" s="58">
        <v>30</v>
      </c>
      <c r="AE12" s="58">
        <v>31</v>
      </c>
      <c r="AF12" s="58">
        <v>32</v>
      </c>
      <c r="AG12" s="58">
        <v>33</v>
      </c>
      <c r="AH12" s="58">
        <v>34</v>
      </c>
      <c r="AI12" s="58">
        <v>35</v>
      </c>
      <c r="AJ12" s="58">
        <v>36</v>
      </c>
      <c r="AK12" s="58">
        <v>37</v>
      </c>
      <c r="AL12" s="58">
        <v>38</v>
      </c>
      <c r="AM12" s="58">
        <v>39</v>
      </c>
      <c r="AN12" s="58">
        <v>40</v>
      </c>
      <c r="AO12" s="58">
        <v>41</v>
      </c>
      <c r="AP12" s="58">
        <v>42</v>
      </c>
      <c r="AQ12" s="58">
        <v>43</v>
      </c>
      <c r="AR12" s="58">
        <v>44</v>
      </c>
      <c r="AS12" s="58">
        <v>45</v>
      </c>
      <c r="AT12" s="58">
        <v>46</v>
      </c>
      <c r="AU12" s="58">
        <v>47</v>
      </c>
      <c r="AV12" s="58">
        <v>48</v>
      </c>
      <c r="AW12" s="58">
        <v>49</v>
      </c>
      <c r="AX12" s="58">
        <v>50</v>
      </c>
      <c r="AY12" s="58">
        <v>51</v>
      </c>
      <c r="AZ12" s="58">
        <v>52</v>
      </c>
      <c r="BA12" s="58">
        <v>7</v>
      </c>
      <c r="BB12" s="59">
        <v>54</v>
      </c>
      <c r="BC12" s="16">
        <v>8</v>
      </c>
      <c r="IE12" s="18"/>
      <c r="IF12" s="18"/>
      <c r="IG12" s="18"/>
      <c r="IH12" s="18"/>
      <c r="II12" s="18"/>
    </row>
    <row r="13" spans="1:243" s="22" customFormat="1" ht="16.5" customHeight="1">
      <c r="A13" s="68">
        <v>1</v>
      </c>
      <c r="B13" s="69" t="s">
        <v>91</v>
      </c>
      <c r="C13" s="39" t="s">
        <v>58</v>
      </c>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IA13" s="22">
        <v>1</v>
      </c>
      <c r="IB13" s="22" t="s">
        <v>91</v>
      </c>
      <c r="IC13" s="22" t="s">
        <v>58</v>
      </c>
      <c r="IE13" s="23"/>
      <c r="IF13" s="23" t="s">
        <v>34</v>
      </c>
      <c r="IG13" s="23" t="s">
        <v>35</v>
      </c>
      <c r="IH13" s="23">
        <v>10</v>
      </c>
      <c r="II13" s="23" t="s">
        <v>36</v>
      </c>
    </row>
    <row r="14" spans="1:243" s="22" customFormat="1" ht="116.25" customHeight="1">
      <c r="A14" s="68">
        <v>1.01</v>
      </c>
      <c r="B14" s="69" t="s">
        <v>228</v>
      </c>
      <c r="C14" s="39" t="s">
        <v>59</v>
      </c>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IA14" s="22">
        <v>1.01</v>
      </c>
      <c r="IB14" s="22" t="s">
        <v>228</v>
      </c>
      <c r="IC14" s="22" t="s">
        <v>59</v>
      </c>
      <c r="IE14" s="23"/>
      <c r="IF14" s="23" t="s">
        <v>40</v>
      </c>
      <c r="IG14" s="23" t="s">
        <v>35</v>
      </c>
      <c r="IH14" s="23">
        <v>123.223</v>
      </c>
      <c r="II14" s="23" t="s">
        <v>37</v>
      </c>
    </row>
    <row r="15" spans="1:243" s="22" customFormat="1" ht="28.5">
      <c r="A15" s="68">
        <v>1.02</v>
      </c>
      <c r="B15" s="69" t="s">
        <v>229</v>
      </c>
      <c r="C15" s="39" t="s">
        <v>60</v>
      </c>
      <c r="D15" s="70">
        <v>48</v>
      </c>
      <c r="E15" s="71" t="s">
        <v>68</v>
      </c>
      <c r="F15" s="72">
        <v>221.21</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60"/>
      <c r="BA15" s="42">
        <f>ROUND(total_amount_ba($B$2,$D$2,D15,F15,J15,K15,M15),0)</f>
        <v>10618</v>
      </c>
      <c r="BB15" s="61">
        <f>BA15+SUM(N15:AZ15)</f>
        <v>10618</v>
      </c>
      <c r="BC15" s="57" t="str">
        <f>SpellNumber(L15,BB15)</f>
        <v>INR  Ten Thousand Six Hundred &amp; Eighteen  Only</v>
      </c>
      <c r="IA15" s="22">
        <v>1.02</v>
      </c>
      <c r="IB15" s="22" t="s">
        <v>229</v>
      </c>
      <c r="IC15" s="22" t="s">
        <v>60</v>
      </c>
      <c r="ID15" s="22">
        <v>48</v>
      </c>
      <c r="IE15" s="23" t="s">
        <v>68</v>
      </c>
      <c r="IF15" s="23" t="s">
        <v>41</v>
      </c>
      <c r="IG15" s="23" t="s">
        <v>42</v>
      </c>
      <c r="IH15" s="23">
        <v>213</v>
      </c>
      <c r="II15" s="23" t="s">
        <v>37</v>
      </c>
    </row>
    <row r="16" spans="1:243" s="22" customFormat="1" ht="99.75">
      <c r="A16" s="68">
        <v>1.03</v>
      </c>
      <c r="B16" s="69" t="s">
        <v>93</v>
      </c>
      <c r="C16" s="39" t="s">
        <v>133</v>
      </c>
      <c r="D16" s="70">
        <v>30</v>
      </c>
      <c r="E16" s="71" t="s">
        <v>68</v>
      </c>
      <c r="F16" s="72">
        <v>192.59</v>
      </c>
      <c r="G16" s="40"/>
      <c r="H16" s="24"/>
      <c r="I16" s="47" t="s">
        <v>38</v>
      </c>
      <c r="J16" s="48">
        <f>IF(I16="Less(-)",-1,1)</f>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60"/>
      <c r="BA16" s="42">
        <f>ROUND(total_amount_ba($B$2,$D$2,D16,F16,J16,K16,M16),0)</f>
        <v>5778</v>
      </c>
      <c r="BB16" s="61">
        <f>BA16+SUM(N16:AZ16)</f>
        <v>5778</v>
      </c>
      <c r="BC16" s="57" t="str">
        <f>SpellNumber(L16,BB16)</f>
        <v>INR  Five Thousand Seven Hundred &amp; Seventy Eight  Only</v>
      </c>
      <c r="IA16" s="22">
        <v>1.03</v>
      </c>
      <c r="IB16" s="22" t="s">
        <v>93</v>
      </c>
      <c r="IC16" s="22" t="s">
        <v>133</v>
      </c>
      <c r="ID16" s="22">
        <v>30</v>
      </c>
      <c r="IE16" s="23" t="s">
        <v>68</v>
      </c>
      <c r="IF16" s="23"/>
      <c r="IG16" s="23"/>
      <c r="IH16" s="23"/>
      <c r="II16" s="23"/>
    </row>
    <row r="17" spans="1:243" s="22" customFormat="1" ht="42.75">
      <c r="A17" s="68">
        <v>1.04</v>
      </c>
      <c r="B17" s="69" t="s">
        <v>230</v>
      </c>
      <c r="C17" s="39" t="s">
        <v>61</v>
      </c>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IA17" s="22">
        <v>1.04</v>
      </c>
      <c r="IB17" s="22" t="s">
        <v>230</v>
      </c>
      <c r="IC17" s="22" t="s">
        <v>61</v>
      </c>
      <c r="IE17" s="23"/>
      <c r="IF17" s="23"/>
      <c r="IG17" s="23"/>
      <c r="IH17" s="23"/>
      <c r="II17" s="23"/>
    </row>
    <row r="18" spans="1:243" s="22" customFormat="1" ht="29.25" customHeight="1">
      <c r="A18" s="68">
        <v>1.05</v>
      </c>
      <c r="B18" s="69" t="s">
        <v>92</v>
      </c>
      <c r="C18" s="39" t="s">
        <v>134</v>
      </c>
      <c r="D18" s="70">
        <v>12</v>
      </c>
      <c r="E18" s="71" t="s">
        <v>68</v>
      </c>
      <c r="F18" s="72">
        <v>79.26</v>
      </c>
      <c r="G18" s="40">
        <v>2695</v>
      </c>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60"/>
      <c r="BA18" s="42">
        <f>ROUND(total_amount_ba($B$2,$D$2,D18,F18,J18,K18,M18),0)</f>
        <v>951</v>
      </c>
      <c r="BB18" s="61">
        <f>BA18+SUM(N18:AZ18)</f>
        <v>951</v>
      </c>
      <c r="BC18" s="57" t="str">
        <f>SpellNumber(L18,BB18)</f>
        <v>INR  Nine Hundred &amp; Fifty One  Only</v>
      </c>
      <c r="IA18" s="22">
        <v>1.05</v>
      </c>
      <c r="IB18" s="22" t="s">
        <v>92</v>
      </c>
      <c r="IC18" s="22" t="s">
        <v>134</v>
      </c>
      <c r="ID18" s="22">
        <v>12</v>
      </c>
      <c r="IE18" s="23" t="s">
        <v>68</v>
      </c>
      <c r="IF18" s="23"/>
      <c r="IG18" s="23"/>
      <c r="IH18" s="23"/>
      <c r="II18" s="23"/>
    </row>
    <row r="19" spans="1:243" s="22" customFormat="1" ht="15.75">
      <c r="A19" s="68">
        <v>2</v>
      </c>
      <c r="B19" s="69" t="s">
        <v>67</v>
      </c>
      <c r="C19" s="39" t="s">
        <v>135</v>
      </c>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IA19" s="22">
        <v>2</v>
      </c>
      <c r="IB19" s="22" t="s">
        <v>67</v>
      </c>
      <c r="IC19" s="22" t="s">
        <v>135</v>
      </c>
      <c r="IE19" s="23"/>
      <c r="IF19" s="23"/>
      <c r="IG19" s="23"/>
      <c r="IH19" s="23"/>
      <c r="II19" s="23"/>
    </row>
    <row r="20" spans="1:243" s="22" customFormat="1" ht="30.75" customHeight="1">
      <c r="A20" s="68">
        <v>2.01</v>
      </c>
      <c r="B20" s="69" t="s">
        <v>94</v>
      </c>
      <c r="C20" s="39" t="s">
        <v>62</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IA20" s="22">
        <v>2.01</v>
      </c>
      <c r="IB20" s="22" t="s">
        <v>94</v>
      </c>
      <c r="IC20" s="22" t="s">
        <v>62</v>
      </c>
      <c r="IE20" s="23"/>
      <c r="IF20" s="23" t="s">
        <v>34</v>
      </c>
      <c r="IG20" s="23" t="s">
        <v>43</v>
      </c>
      <c r="IH20" s="23">
        <v>10</v>
      </c>
      <c r="II20" s="23" t="s">
        <v>37</v>
      </c>
    </row>
    <row r="21" spans="1:243" s="22" customFormat="1" ht="65.25" customHeight="1">
      <c r="A21" s="68">
        <v>2.02</v>
      </c>
      <c r="B21" s="69" t="s">
        <v>231</v>
      </c>
      <c r="C21" s="39" t="s">
        <v>136</v>
      </c>
      <c r="D21" s="70">
        <v>2.4</v>
      </c>
      <c r="E21" s="71" t="s">
        <v>68</v>
      </c>
      <c r="F21" s="72">
        <v>5076.37</v>
      </c>
      <c r="G21" s="40"/>
      <c r="H21" s="24"/>
      <c r="I21" s="47" t="s">
        <v>38</v>
      </c>
      <c r="J21" s="48">
        <f>IF(I21="Less(-)",-1,1)</f>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60"/>
      <c r="BA21" s="42">
        <f>ROUND(total_amount_ba($B$2,$D$2,D21,F21,J21,K21,M21),0)</f>
        <v>12183</v>
      </c>
      <c r="BB21" s="61">
        <f>BA21+SUM(N21:AZ21)</f>
        <v>12183</v>
      </c>
      <c r="BC21" s="57" t="str">
        <f>SpellNumber(L21,BB21)</f>
        <v>INR  Twelve Thousand One Hundred &amp; Eighty Three  Only</v>
      </c>
      <c r="IA21" s="22">
        <v>2.02</v>
      </c>
      <c r="IB21" s="22" t="s">
        <v>231</v>
      </c>
      <c r="IC21" s="22" t="s">
        <v>136</v>
      </c>
      <c r="ID21" s="22">
        <v>2.4</v>
      </c>
      <c r="IE21" s="23" t="s">
        <v>68</v>
      </c>
      <c r="IF21" s="23"/>
      <c r="IG21" s="23"/>
      <c r="IH21" s="23"/>
      <c r="II21" s="23"/>
    </row>
    <row r="22" spans="1:243" s="22" customFormat="1" ht="242.25">
      <c r="A22" s="68">
        <v>2.03</v>
      </c>
      <c r="B22" s="69" t="s">
        <v>95</v>
      </c>
      <c r="C22" s="39" t="s">
        <v>63</v>
      </c>
      <c r="D22" s="70">
        <v>10</v>
      </c>
      <c r="E22" s="71" t="s">
        <v>53</v>
      </c>
      <c r="F22" s="72">
        <v>538.4</v>
      </c>
      <c r="G22" s="50"/>
      <c r="H22" s="50"/>
      <c r="I22" s="51" t="s">
        <v>38</v>
      </c>
      <c r="J22" s="52">
        <f aca="true" t="shared" si="0" ref="J22:J49">IF(I22="Less(-)",-1,1)</f>
        <v>1</v>
      </c>
      <c r="K22" s="50" t="s">
        <v>39</v>
      </c>
      <c r="L22" s="50" t="s">
        <v>4</v>
      </c>
      <c r="M22" s="53"/>
      <c r="N22" s="50"/>
      <c r="O22" s="50"/>
      <c r="P22" s="54"/>
      <c r="Q22" s="50"/>
      <c r="R22" s="50"/>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42">
        <f aca="true" t="shared" si="1" ref="BA22:BA42">ROUND(total_amount_ba($B$2,$D$2,D22,F22,J22,K22,M22),0)</f>
        <v>5384</v>
      </c>
      <c r="BB22" s="56">
        <f aca="true" t="shared" si="2" ref="BB22:BB49">BA22+SUM(N22:AZ22)</f>
        <v>5384</v>
      </c>
      <c r="BC22" s="57" t="str">
        <f aca="true" t="shared" si="3" ref="BC22:BC49">SpellNumber(L22,BB22)</f>
        <v>INR  Five Thousand Three Hundred &amp; Eighty Four  Only</v>
      </c>
      <c r="IA22" s="22">
        <v>2.03</v>
      </c>
      <c r="IB22" s="22" t="s">
        <v>95</v>
      </c>
      <c r="IC22" s="22" t="s">
        <v>63</v>
      </c>
      <c r="ID22" s="22">
        <v>10</v>
      </c>
      <c r="IE22" s="23" t="s">
        <v>53</v>
      </c>
      <c r="IF22" s="23" t="s">
        <v>40</v>
      </c>
      <c r="IG22" s="23" t="s">
        <v>35</v>
      </c>
      <c r="IH22" s="23">
        <v>123.223</v>
      </c>
      <c r="II22" s="23" t="s">
        <v>37</v>
      </c>
    </row>
    <row r="23" spans="1:243" s="22" customFormat="1" ht="24.75" customHeight="1">
      <c r="A23" s="68">
        <v>3</v>
      </c>
      <c r="B23" s="69" t="s">
        <v>96</v>
      </c>
      <c r="C23" s="39" t="s">
        <v>137</v>
      </c>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IA23" s="22">
        <v>3</v>
      </c>
      <c r="IB23" s="22" t="s">
        <v>96</v>
      </c>
      <c r="IC23" s="22" t="s">
        <v>137</v>
      </c>
      <c r="IE23" s="23"/>
      <c r="IF23" s="23" t="s">
        <v>44</v>
      </c>
      <c r="IG23" s="23" t="s">
        <v>45</v>
      </c>
      <c r="IH23" s="23">
        <v>10</v>
      </c>
      <c r="II23" s="23" t="s">
        <v>37</v>
      </c>
    </row>
    <row r="24" spans="1:243" s="22" customFormat="1" ht="30" customHeight="1">
      <c r="A24" s="68">
        <v>3.01</v>
      </c>
      <c r="B24" s="69" t="s">
        <v>232</v>
      </c>
      <c r="C24" s="39" t="s">
        <v>138</v>
      </c>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IA24" s="22">
        <v>3.01</v>
      </c>
      <c r="IB24" s="22" t="s">
        <v>232</v>
      </c>
      <c r="IC24" s="22" t="s">
        <v>138</v>
      </c>
      <c r="IE24" s="23"/>
      <c r="IF24" s="23"/>
      <c r="IG24" s="23"/>
      <c r="IH24" s="23"/>
      <c r="II24" s="23"/>
    </row>
    <row r="25" spans="1:243" s="22" customFormat="1" ht="66.75" customHeight="1">
      <c r="A25" s="68">
        <v>3.02</v>
      </c>
      <c r="B25" s="69" t="s">
        <v>233</v>
      </c>
      <c r="C25" s="39" t="s">
        <v>139</v>
      </c>
      <c r="D25" s="70">
        <v>1.8</v>
      </c>
      <c r="E25" s="71" t="s">
        <v>68</v>
      </c>
      <c r="F25" s="72">
        <v>8159.57</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60"/>
      <c r="BA25" s="42">
        <f t="shared" si="1"/>
        <v>14687</v>
      </c>
      <c r="BB25" s="61">
        <f t="shared" si="2"/>
        <v>14687</v>
      </c>
      <c r="BC25" s="57" t="str">
        <f t="shared" si="3"/>
        <v>INR  Fourteen Thousand Six Hundred &amp; Eighty Seven  Only</v>
      </c>
      <c r="IA25" s="22">
        <v>3.02</v>
      </c>
      <c r="IB25" s="22" t="s">
        <v>233</v>
      </c>
      <c r="IC25" s="22" t="s">
        <v>139</v>
      </c>
      <c r="ID25" s="22">
        <v>1.8</v>
      </c>
      <c r="IE25" s="23" t="s">
        <v>68</v>
      </c>
      <c r="IF25" s="23" t="s">
        <v>41</v>
      </c>
      <c r="IG25" s="23" t="s">
        <v>42</v>
      </c>
      <c r="IH25" s="23">
        <v>213</v>
      </c>
      <c r="II25" s="23" t="s">
        <v>37</v>
      </c>
    </row>
    <row r="26" spans="1:243" s="22" customFormat="1" ht="42.75">
      <c r="A26" s="68">
        <v>3.03</v>
      </c>
      <c r="B26" s="69" t="s">
        <v>97</v>
      </c>
      <c r="C26" s="39" t="s">
        <v>140</v>
      </c>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IA26" s="22">
        <v>3.03</v>
      </c>
      <c r="IB26" s="22" t="s">
        <v>97</v>
      </c>
      <c r="IC26" s="22" t="s">
        <v>140</v>
      </c>
      <c r="IE26" s="23"/>
      <c r="IF26" s="23"/>
      <c r="IG26" s="23"/>
      <c r="IH26" s="23"/>
      <c r="II26" s="23"/>
    </row>
    <row r="27" spans="1:243" s="22" customFormat="1" ht="35.25" customHeight="1">
      <c r="A27" s="68">
        <v>3.04</v>
      </c>
      <c r="B27" s="69" t="s">
        <v>234</v>
      </c>
      <c r="C27" s="39" t="s">
        <v>141</v>
      </c>
      <c r="D27" s="70">
        <v>8</v>
      </c>
      <c r="E27" s="71" t="s">
        <v>53</v>
      </c>
      <c r="F27" s="72">
        <v>249.75</v>
      </c>
      <c r="G27" s="50"/>
      <c r="H27" s="50"/>
      <c r="I27" s="51" t="s">
        <v>38</v>
      </c>
      <c r="J27" s="52">
        <f t="shared" si="0"/>
        <v>1</v>
      </c>
      <c r="K27" s="50" t="s">
        <v>39</v>
      </c>
      <c r="L27" s="50" t="s">
        <v>4</v>
      </c>
      <c r="M27" s="53"/>
      <c r="N27" s="50"/>
      <c r="O27" s="50"/>
      <c r="P27" s="54"/>
      <c r="Q27" s="50"/>
      <c r="R27" s="50"/>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42">
        <f t="shared" si="1"/>
        <v>1998</v>
      </c>
      <c r="BB27" s="56">
        <f t="shared" si="2"/>
        <v>1998</v>
      </c>
      <c r="BC27" s="57" t="str">
        <f t="shared" si="3"/>
        <v>INR  One Thousand Nine Hundred &amp; Ninety Eight  Only</v>
      </c>
      <c r="IA27" s="22">
        <v>3.04</v>
      </c>
      <c r="IB27" s="22" t="s">
        <v>234</v>
      </c>
      <c r="IC27" s="22" t="s">
        <v>141</v>
      </c>
      <c r="ID27" s="22">
        <v>8</v>
      </c>
      <c r="IE27" s="23" t="s">
        <v>53</v>
      </c>
      <c r="IF27" s="23"/>
      <c r="IG27" s="23"/>
      <c r="IH27" s="23"/>
      <c r="II27" s="23"/>
    </row>
    <row r="28" spans="1:243" s="22" customFormat="1" ht="42" customHeight="1">
      <c r="A28" s="68">
        <v>3.05</v>
      </c>
      <c r="B28" s="69" t="s">
        <v>235</v>
      </c>
      <c r="C28" s="39" t="s">
        <v>142</v>
      </c>
      <c r="D28" s="70">
        <v>305</v>
      </c>
      <c r="E28" s="71" t="s">
        <v>53</v>
      </c>
      <c r="F28" s="72">
        <v>534.23</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60"/>
      <c r="BA28" s="42">
        <f t="shared" si="1"/>
        <v>162940</v>
      </c>
      <c r="BB28" s="61">
        <f t="shared" si="2"/>
        <v>162940</v>
      </c>
      <c r="BC28" s="57" t="str">
        <f t="shared" si="3"/>
        <v>INR  One Lakh Sixty Two Thousand Nine Hundred &amp; Forty  Only</v>
      </c>
      <c r="IA28" s="22">
        <v>3.05</v>
      </c>
      <c r="IB28" s="22" t="s">
        <v>235</v>
      </c>
      <c r="IC28" s="22" t="s">
        <v>142</v>
      </c>
      <c r="ID28" s="22">
        <v>305</v>
      </c>
      <c r="IE28" s="23" t="s">
        <v>53</v>
      </c>
      <c r="IF28" s="23"/>
      <c r="IG28" s="23"/>
      <c r="IH28" s="23"/>
      <c r="II28" s="23"/>
    </row>
    <row r="29" spans="1:243" s="22" customFormat="1" ht="42.75">
      <c r="A29" s="68">
        <v>3.06</v>
      </c>
      <c r="B29" s="69" t="s">
        <v>236</v>
      </c>
      <c r="C29" s="39" t="s">
        <v>143</v>
      </c>
      <c r="D29" s="70">
        <v>272</v>
      </c>
      <c r="E29" s="71" t="s">
        <v>53</v>
      </c>
      <c r="F29" s="72">
        <v>643.31</v>
      </c>
      <c r="G29" s="50"/>
      <c r="H29" s="50"/>
      <c r="I29" s="51" t="s">
        <v>38</v>
      </c>
      <c r="J29" s="52">
        <f t="shared" si="0"/>
        <v>1</v>
      </c>
      <c r="K29" s="50" t="s">
        <v>39</v>
      </c>
      <c r="L29" s="50" t="s">
        <v>4</v>
      </c>
      <c r="M29" s="53"/>
      <c r="N29" s="50"/>
      <c r="O29" s="50"/>
      <c r="P29" s="54"/>
      <c r="Q29" s="50"/>
      <c r="R29" s="50"/>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42">
        <f t="shared" si="1"/>
        <v>174980</v>
      </c>
      <c r="BB29" s="56">
        <f t="shared" si="2"/>
        <v>174980</v>
      </c>
      <c r="BC29" s="57" t="str">
        <f t="shared" si="3"/>
        <v>INR  One Lakh Seventy Four Thousand Nine Hundred &amp; Eighty  Only</v>
      </c>
      <c r="IA29" s="22">
        <v>3.06</v>
      </c>
      <c r="IB29" s="22" t="s">
        <v>236</v>
      </c>
      <c r="IC29" s="22" t="s">
        <v>143</v>
      </c>
      <c r="ID29" s="22">
        <v>272</v>
      </c>
      <c r="IE29" s="23" t="s">
        <v>53</v>
      </c>
      <c r="IF29" s="23"/>
      <c r="IG29" s="23"/>
      <c r="IH29" s="23"/>
      <c r="II29" s="23"/>
    </row>
    <row r="30" spans="1:243" s="22" customFormat="1" ht="57">
      <c r="A30" s="68">
        <v>3.07</v>
      </c>
      <c r="B30" s="69" t="s">
        <v>237</v>
      </c>
      <c r="C30" s="39" t="s">
        <v>64</v>
      </c>
      <c r="D30" s="70">
        <v>16</v>
      </c>
      <c r="E30" s="71" t="s">
        <v>53</v>
      </c>
      <c r="F30" s="72">
        <v>249.75</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60"/>
      <c r="BA30" s="42">
        <f t="shared" si="1"/>
        <v>3996</v>
      </c>
      <c r="BB30" s="61">
        <f t="shared" si="2"/>
        <v>3996</v>
      </c>
      <c r="BC30" s="57" t="str">
        <f t="shared" si="3"/>
        <v>INR  Three Thousand Nine Hundred &amp; Ninety Six  Only</v>
      </c>
      <c r="IA30" s="22">
        <v>3.07</v>
      </c>
      <c r="IB30" s="22" t="s">
        <v>237</v>
      </c>
      <c r="IC30" s="22" t="s">
        <v>64</v>
      </c>
      <c r="ID30" s="22">
        <v>16</v>
      </c>
      <c r="IE30" s="23" t="s">
        <v>53</v>
      </c>
      <c r="IF30" s="23"/>
      <c r="IG30" s="23"/>
      <c r="IH30" s="23"/>
      <c r="II30" s="23"/>
    </row>
    <row r="31" spans="1:243" s="22" customFormat="1" ht="57">
      <c r="A31" s="68">
        <v>3.08</v>
      </c>
      <c r="B31" s="69" t="s">
        <v>238</v>
      </c>
      <c r="C31" s="39" t="s">
        <v>144</v>
      </c>
      <c r="D31" s="70">
        <v>5</v>
      </c>
      <c r="E31" s="71" t="s">
        <v>53</v>
      </c>
      <c r="F31" s="72">
        <v>678.38</v>
      </c>
      <c r="G31" s="50">
        <v>30600</v>
      </c>
      <c r="H31" s="50"/>
      <c r="I31" s="51" t="s">
        <v>38</v>
      </c>
      <c r="J31" s="52">
        <f t="shared" si="0"/>
        <v>1</v>
      </c>
      <c r="K31" s="50" t="s">
        <v>39</v>
      </c>
      <c r="L31" s="50" t="s">
        <v>4</v>
      </c>
      <c r="M31" s="53"/>
      <c r="N31" s="50"/>
      <c r="O31" s="50"/>
      <c r="P31" s="54"/>
      <c r="Q31" s="50"/>
      <c r="R31" s="50"/>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42">
        <f t="shared" si="1"/>
        <v>3392</v>
      </c>
      <c r="BB31" s="56">
        <f t="shared" si="2"/>
        <v>3392</v>
      </c>
      <c r="BC31" s="57" t="str">
        <f t="shared" si="3"/>
        <v>INR  Three Thousand Three Hundred &amp; Ninety Two  Only</v>
      </c>
      <c r="IA31" s="22">
        <v>3.08</v>
      </c>
      <c r="IB31" s="22" t="s">
        <v>238</v>
      </c>
      <c r="IC31" s="22" t="s">
        <v>144</v>
      </c>
      <c r="ID31" s="22">
        <v>5</v>
      </c>
      <c r="IE31" s="23" t="s">
        <v>53</v>
      </c>
      <c r="IF31" s="23"/>
      <c r="IG31" s="23"/>
      <c r="IH31" s="23"/>
      <c r="II31" s="23"/>
    </row>
    <row r="32" spans="1:243" s="22" customFormat="1" ht="42.75">
      <c r="A32" s="68">
        <v>3.09</v>
      </c>
      <c r="B32" s="69" t="s">
        <v>239</v>
      </c>
      <c r="C32" s="39" t="s">
        <v>145</v>
      </c>
      <c r="D32" s="70">
        <v>63</v>
      </c>
      <c r="E32" s="71" t="s">
        <v>53</v>
      </c>
      <c r="F32" s="72">
        <v>683.29</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60"/>
      <c r="BA32" s="42">
        <f t="shared" si="1"/>
        <v>43047</v>
      </c>
      <c r="BB32" s="61">
        <f t="shared" si="2"/>
        <v>43047</v>
      </c>
      <c r="BC32" s="57" t="str">
        <f t="shared" si="3"/>
        <v>INR  Forty Three Thousand  &amp;Forty Seven  Only</v>
      </c>
      <c r="IA32" s="22">
        <v>3.09</v>
      </c>
      <c r="IB32" s="22" t="s">
        <v>239</v>
      </c>
      <c r="IC32" s="22" t="s">
        <v>145</v>
      </c>
      <c r="ID32" s="22">
        <v>63</v>
      </c>
      <c r="IE32" s="23" t="s">
        <v>53</v>
      </c>
      <c r="IF32" s="23"/>
      <c r="IG32" s="23"/>
      <c r="IH32" s="23"/>
      <c r="II32" s="23"/>
    </row>
    <row r="33" spans="1:243" s="22" customFormat="1" ht="42.75">
      <c r="A33" s="68">
        <v>3.1</v>
      </c>
      <c r="B33" s="69" t="s">
        <v>240</v>
      </c>
      <c r="C33" s="39" t="s">
        <v>146</v>
      </c>
      <c r="D33" s="70">
        <v>705</v>
      </c>
      <c r="E33" s="71" t="s">
        <v>53</v>
      </c>
      <c r="F33" s="72">
        <v>562.56</v>
      </c>
      <c r="G33" s="50">
        <v>30600</v>
      </c>
      <c r="H33" s="50"/>
      <c r="I33" s="51" t="s">
        <v>38</v>
      </c>
      <c r="J33" s="52">
        <f t="shared" si="0"/>
        <v>1</v>
      </c>
      <c r="K33" s="50" t="s">
        <v>39</v>
      </c>
      <c r="L33" s="50" t="s">
        <v>4</v>
      </c>
      <c r="M33" s="53"/>
      <c r="N33" s="50"/>
      <c r="O33" s="50"/>
      <c r="P33" s="54"/>
      <c r="Q33" s="50"/>
      <c r="R33" s="50"/>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42">
        <f t="shared" si="1"/>
        <v>396605</v>
      </c>
      <c r="BB33" s="56">
        <f t="shared" si="2"/>
        <v>396605</v>
      </c>
      <c r="BC33" s="57" t="str">
        <f t="shared" si="3"/>
        <v>INR  Three Lakh Ninety Six Thousand Six Hundred &amp; Five  Only</v>
      </c>
      <c r="IA33" s="22">
        <v>3.1</v>
      </c>
      <c r="IB33" s="22" t="s">
        <v>240</v>
      </c>
      <c r="IC33" s="22" t="s">
        <v>146</v>
      </c>
      <c r="ID33" s="22">
        <v>705</v>
      </c>
      <c r="IE33" s="23" t="s">
        <v>53</v>
      </c>
      <c r="IF33" s="23"/>
      <c r="IG33" s="23"/>
      <c r="IH33" s="23"/>
      <c r="II33" s="23"/>
    </row>
    <row r="34" spans="1:243" s="22" customFormat="1" ht="114">
      <c r="A34" s="68">
        <v>3.11</v>
      </c>
      <c r="B34" s="69" t="s">
        <v>241</v>
      </c>
      <c r="C34" s="39" t="s">
        <v>147</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IA34" s="22">
        <v>3.11</v>
      </c>
      <c r="IB34" s="22" t="s">
        <v>241</v>
      </c>
      <c r="IC34" s="22" t="s">
        <v>147</v>
      </c>
      <c r="IE34" s="23"/>
      <c r="IF34" s="23"/>
      <c r="IG34" s="23"/>
      <c r="IH34" s="23"/>
      <c r="II34" s="23"/>
    </row>
    <row r="35" spans="1:243" s="22" customFormat="1" ht="42.75">
      <c r="A35" s="68">
        <v>3.12</v>
      </c>
      <c r="B35" s="69" t="s">
        <v>242</v>
      </c>
      <c r="C35" s="39" t="s">
        <v>148</v>
      </c>
      <c r="D35" s="70">
        <v>1320</v>
      </c>
      <c r="E35" s="71" t="s">
        <v>53</v>
      </c>
      <c r="F35" s="72">
        <v>252.08</v>
      </c>
      <c r="G35" s="50">
        <v>30600</v>
      </c>
      <c r="H35" s="50"/>
      <c r="I35" s="51" t="s">
        <v>38</v>
      </c>
      <c r="J35" s="52">
        <f t="shared" si="0"/>
        <v>1</v>
      </c>
      <c r="K35" s="50" t="s">
        <v>39</v>
      </c>
      <c r="L35" s="50" t="s">
        <v>4</v>
      </c>
      <c r="M35" s="53"/>
      <c r="N35" s="50"/>
      <c r="O35" s="50"/>
      <c r="P35" s="54"/>
      <c r="Q35" s="50"/>
      <c r="R35" s="50"/>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42">
        <f t="shared" si="1"/>
        <v>332746</v>
      </c>
      <c r="BB35" s="56">
        <f t="shared" si="2"/>
        <v>332746</v>
      </c>
      <c r="BC35" s="57" t="str">
        <f t="shared" si="3"/>
        <v>INR  Three Lakh Thirty Two Thousand Seven Hundred &amp; Forty Six  Only</v>
      </c>
      <c r="IA35" s="22">
        <v>3.12</v>
      </c>
      <c r="IB35" s="22" t="s">
        <v>242</v>
      </c>
      <c r="IC35" s="22" t="s">
        <v>148</v>
      </c>
      <c r="ID35" s="22">
        <v>1320</v>
      </c>
      <c r="IE35" s="23" t="s">
        <v>53</v>
      </c>
      <c r="IF35" s="23"/>
      <c r="IG35" s="23"/>
      <c r="IH35" s="23"/>
      <c r="II35" s="23"/>
    </row>
    <row r="36" spans="1:243" s="22" customFormat="1" ht="22.5" customHeight="1">
      <c r="A36" s="68">
        <v>3.13</v>
      </c>
      <c r="B36" s="69" t="s">
        <v>243</v>
      </c>
      <c r="C36" s="39" t="s">
        <v>149</v>
      </c>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IA36" s="22">
        <v>3.13</v>
      </c>
      <c r="IB36" s="22" t="s">
        <v>243</v>
      </c>
      <c r="IC36" s="22" t="s">
        <v>149</v>
      </c>
      <c r="IE36" s="23"/>
      <c r="IF36" s="23"/>
      <c r="IG36" s="23"/>
      <c r="IH36" s="23"/>
      <c r="II36" s="23"/>
    </row>
    <row r="37" spans="1:243" s="22" customFormat="1" ht="28.5">
      <c r="A37" s="68">
        <v>3.14</v>
      </c>
      <c r="B37" s="69" t="s">
        <v>99</v>
      </c>
      <c r="C37" s="39" t="s">
        <v>65</v>
      </c>
      <c r="D37" s="70">
        <v>1370</v>
      </c>
      <c r="E37" s="71" t="s">
        <v>89</v>
      </c>
      <c r="F37" s="72">
        <v>73.21</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60"/>
      <c r="BA37" s="42">
        <f t="shared" si="1"/>
        <v>100298</v>
      </c>
      <c r="BB37" s="61">
        <f t="shared" si="2"/>
        <v>100298</v>
      </c>
      <c r="BC37" s="57" t="str">
        <f t="shared" si="3"/>
        <v>INR  One Lakh Two Hundred &amp; Ninety Eight  Only</v>
      </c>
      <c r="IA37" s="22">
        <v>3.14</v>
      </c>
      <c r="IB37" s="22" t="s">
        <v>99</v>
      </c>
      <c r="IC37" s="22" t="s">
        <v>65</v>
      </c>
      <c r="ID37" s="22">
        <v>1370</v>
      </c>
      <c r="IE37" s="23" t="s">
        <v>89</v>
      </c>
      <c r="IF37" s="23"/>
      <c r="IG37" s="23"/>
      <c r="IH37" s="23"/>
      <c r="II37" s="23"/>
    </row>
    <row r="38" spans="1:243" s="22" customFormat="1" ht="57">
      <c r="A38" s="68">
        <v>3.15</v>
      </c>
      <c r="B38" s="69" t="s">
        <v>98</v>
      </c>
      <c r="C38" s="39" t="s">
        <v>66</v>
      </c>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IA38" s="22">
        <v>3.15</v>
      </c>
      <c r="IB38" s="22" t="s">
        <v>98</v>
      </c>
      <c r="IC38" s="22" t="s">
        <v>66</v>
      </c>
      <c r="IE38" s="23"/>
      <c r="IF38" s="23"/>
      <c r="IG38" s="23"/>
      <c r="IH38" s="23"/>
      <c r="II38" s="23"/>
    </row>
    <row r="39" spans="1:243" s="22" customFormat="1" ht="42.75">
      <c r="A39" s="68">
        <v>3.16</v>
      </c>
      <c r="B39" s="69" t="s">
        <v>99</v>
      </c>
      <c r="C39" s="39" t="s">
        <v>150</v>
      </c>
      <c r="D39" s="70">
        <v>14850</v>
      </c>
      <c r="E39" s="71" t="s">
        <v>89</v>
      </c>
      <c r="F39" s="72">
        <v>73.21</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60"/>
      <c r="BA39" s="42">
        <f t="shared" si="1"/>
        <v>1087169</v>
      </c>
      <c r="BB39" s="61">
        <f t="shared" si="2"/>
        <v>1087169</v>
      </c>
      <c r="BC39" s="57" t="str">
        <f t="shared" si="3"/>
        <v>INR  Ten Lakh Eighty Seven Thousand One Hundred &amp; Sixty Nine  Only</v>
      </c>
      <c r="IA39" s="22">
        <v>3.16</v>
      </c>
      <c r="IB39" s="22" t="s">
        <v>99</v>
      </c>
      <c r="IC39" s="22" t="s">
        <v>150</v>
      </c>
      <c r="ID39" s="22">
        <v>14850</v>
      </c>
      <c r="IE39" s="23" t="s">
        <v>89</v>
      </c>
      <c r="IF39" s="23"/>
      <c r="IG39" s="23"/>
      <c r="IH39" s="23"/>
      <c r="II39" s="23"/>
    </row>
    <row r="40" spans="1:243" s="22" customFormat="1" ht="42.75">
      <c r="A40" s="68">
        <v>3.17</v>
      </c>
      <c r="B40" s="69" t="s">
        <v>244</v>
      </c>
      <c r="C40" s="39" t="s">
        <v>151</v>
      </c>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IA40" s="22">
        <v>3.17</v>
      </c>
      <c r="IB40" s="22" t="s">
        <v>244</v>
      </c>
      <c r="IC40" s="22" t="s">
        <v>151</v>
      </c>
      <c r="IE40" s="23"/>
      <c r="IF40" s="23"/>
      <c r="IG40" s="23"/>
      <c r="IH40" s="23"/>
      <c r="II40" s="23"/>
    </row>
    <row r="41" spans="1:243" s="22" customFormat="1" ht="22.5" customHeight="1">
      <c r="A41" s="68">
        <v>3.18</v>
      </c>
      <c r="B41" s="69" t="s">
        <v>245</v>
      </c>
      <c r="C41" s="39" t="s">
        <v>152</v>
      </c>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IA41" s="22">
        <v>3.18</v>
      </c>
      <c r="IB41" s="22" t="s">
        <v>245</v>
      </c>
      <c r="IC41" s="22" t="s">
        <v>152</v>
      </c>
      <c r="IE41" s="23"/>
      <c r="IF41" s="23"/>
      <c r="IG41" s="23"/>
      <c r="IH41" s="23"/>
      <c r="II41" s="23"/>
    </row>
    <row r="42" spans="1:243" s="22" customFormat="1" ht="28.5">
      <c r="A42" s="68">
        <v>3.19</v>
      </c>
      <c r="B42" s="69" t="s">
        <v>246</v>
      </c>
      <c r="C42" s="39" t="s">
        <v>153</v>
      </c>
      <c r="D42" s="70">
        <v>12</v>
      </c>
      <c r="E42" s="71" t="s">
        <v>131</v>
      </c>
      <c r="F42" s="72">
        <v>574.26</v>
      </c>
      <c r="G42" s="62">
        <v>7563</v>
      </c>
      <c r="H42" s="50"/>
      <c r="I42" s="51" t="s">
        <v>38</v>
      </c>
      <c r="J42" s="52">
        <f t="shared" si="0"/>
        <v>1</v>
      </c>
      <c r="K42" s="50" t="s">
        <v>39</v>
      </c>
      <c r="L42" s="50" t="s">
        <v>4</v>
      </c>
      <c r="M42" s="53"/>
      <c r="N42" s="50"/>
      <c r="O42" s="50"/>
      <c r="P42" s="54"/>
      <c r="Q42" s="50"/>
      <c r="R42" s="50"/>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42">
        <f t="shared" si="1"/>
        <v>6891</v>
      </c>
      <c r="BB42" s="56">
        <f t="shared" si="2"/>
        <v>6891</v>
      </c>
      <c r="BC42" s="57" t="str">
        <f t="shared" si="3"/>
        <v>INR  Six Thousand Eight Hundred &amp; Ninety One  Only</v>
      </c>
      <c r="IA42" s="22">
        <v>3.19</v>
      </c>
      <c r="IB42" s="22" t="s">
        <v>246</v>
      </c>
      <c r="IC42" s="22" t="s">
        <v>153</v>
      </c>
      <c r="ID42" s="22">
        <v>12</v>
      </c>
      <c r="IE42" s="23" t="s">
        <v>131</v>
      </c>
      <c r="IF42" s="23"/>
      <c r="IG42" s="23"/>
      <c r="IH42" s="23"/>
      <c r="II42" s="23"/>
    </row>
    <row r="43" spans="1:243" s="22" customFormat="1" ht="42.75">
      <c r="A43" s="68">
        <v>3.2</v>
      </c>
      <c r="B43" s="69" t="s">
        <v>100</v>
      </c>
      <c r="C43" s="39" t="s">
        <v>154</v>
      </c>
      <c r="D43" s="70">
        <v>151</v>
      </c>
      <c r="E43" s="71" t="s">
        <v>131</v>
      </c>
      <c r="F43" s="72">
        <v>51.64</v>
      </c>
      <c r="G43" s="40"/>
      <c r="H43" s="24"/>
      <c r="I43" s="47" t="s">
        <v>38</v>
      </c>
      <c r="J43" s="48">
        <f>IF(I43="Less(-)",-1,1)</f>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60"/>
      <c r="BA43" s="42">
        <f>ROUND(total_amount_ba($B$2,$D$2,D43,F43,J43,K43,M43),0)</f>
        <v>7798</v>
      </c>
      <c r="BB43" s="61">
        <f>BA43+SUM(N43:AZ43)</f>
        <v>7798</v>
      </c>
      <c r="BC43" s="57" t="str">
        <f>SpellNumber(L43,BB43)</f>
        <v>INR  Seven Thousand Seven Hundred &amp; Ninety Eight  Only</v>
      </c>
      <c r="IA43" s="22">
        <v>3.2</v>
      </c>
      <c r="IB43" s="22" t="s">
        <v>100</v>
      </c>
      <c r="IC43" s="22" t="s">
        <v>154</v>
      </c>
      <c r="ID43" s="22">
        <v>151</v>
      </c>
      <c r="IE43" s="23" t="s">
        <v>131</v>
      </c>
      <c r="IF43" s="23"/>
      <c r="IG43" s="23"/>
      <c r="IH43" s="23"/>
      <c r="II43" s="23"/>
    </row>
    <row r="44" spans="1:243" s="22" customFormat="1" ht="285">
      <c r="A44" s="68">
        <v>3.21</v>
      </c>
      <c r="B44" s="69" t="s">
        <v>247</v>
      </c>
      <c r="C44" s="39" t="s">
        <v>155</v>
      </c>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IA44" s="22">
        <v>3.21</v>
      </c>
      <c r="IB44" s="22" t="s">
        <v>247</v>
      </c>
      <c r="IC44" s="22" t="s">
        <v>155</v>
      </c>
      <c r="IE44" s="23"/>
      <c r="IF44" s="23"/>
      <c r="IG44" s="23"/>
      <c r="IH44" s="23"/>
      <c r="II44" s="23"/>
    </row>
    <row r="45" spans="1:243" s="22" customFormat="1" ht="22.5" customHeight="1">
      <c r="A45" s="68">
        <v>3.22</v>
      </c>
      <c r="B45" s="69" t="s">
        <v>248</v>
      </c>
      <c r="C45" s="39" t="s">
        <v>156</v>
      </c>
      <c r="D45" s="70">
        <v>11.6</v>
      </c>
      <c r="E45" s="71" t="s">
        <v>68</v>
      </c>
      <c r="F45" s="72">
        <v>7012.09</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60"/>
      <c r="BA45" s="42">
        <f aca="true" t="shared" si="4" ref="BA44:BA54">ROUND(total_amount_ba($B$2,$D$2,D45,F45,J45,K45,M45),0)</f>
        <v>81340</v>
      </c>
      <c r="BB45" s="61">
        <f t="shared" si="2"/>
        <v>81340</v>
      </c>
      <c r="BC45" s="57" t="str">
        <f t="shared" si="3"/>
        <v>INR  Eighty One Thousand Three Hundred &amp; Forty  Only</v>
      </c>
      <c r="IA45" s="22">
        <v>3.22</v>
      </c>
      <c r="IB45" s="22" t="s">
        <v>248</v>
      </c>
      <c r="IC45" s="22" t="s">
        <v>156</v>
      </c>
      <c r="ID45" s="22">
        <v>11.6</v>
      </c>
      <c r="IE45" s="23" t="s">
        <v>68</v>
      </c>
      <c r="IF45" s="23"/>
      <c r="IG45" s="23"/>
      <c r="IH45" s="23"/>
      <c r="II45" s="23"/>
    </row>
    <row r="46" spans="1:243" s="22" customFormat="1" ht="42.75">
      <c r="A46" s="68">
        <v>3.23</v>
      </c>
      <c r="B46" s="69" t="s">
        <v>249</v>
      </c>
      <c r="C46" s="39" t="s">
        <v>157</v>
      </c>
      <c r="D46" s="70">
        <v>126</v>
      </c>
      <c r="E46" s="71" t="s">
        <v>68</v>
      </c>
      <c r="F46" s="72">
        <v>8242.74</v>
      </c>
      <c r="G46" s="40"/>
      <c r="H46" s="24"/>
      <c r="I46" s="47" t="s">
        <v>38</v>
      </c>
      <c r="J46" s="48">
        <f t="shared" si="0"/>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60"/>
      <c r="BA46" s="42">
        <f t="shared" si="4"/>
        <v>1038585</v>
      </c>
      <c r="BB46" s="61">
        <f t="shared" si="2"/>
        <v>1038585</v>
      </c>
      <c r="BC46" s="57" t="str">
        <f t="shared" si="3"/>
        <v>INR  Ten Lakh Thirty Eight Thousand Five Hundred &amp; Eighty Five  Only</v>
      </c>
      <c r="IA46" s="22">
        <v>3.23</v>
      </c>
      <c r="IB46" s="22" t="s">
        <v>249</v>
      </c>
      <c r="IC46" s="22" t="s">
        <v>157</v>
      </c>
      <c r="ID46" s="22">
        <v>126</v>
      </c>
      <c r="IE46" s="23" t="s">
        <v>68</v>
      </c>
      <c r="IF46" s="23"/>
      <c r="IG46" s="23"/>
      <c r="IH46" s="23"/>
      <c r="II46" s="23"/>
    </row>
    <row r="47" spans="1:243" s="22" customFormat="1" ht="30.75" customHeight="1">
      <c r="A47" s="68">
        <v>3.24</v>
      </c>
      <c r="B47" s="69" t="s">
        <v>250</v>
      </c>
      <c r="C47" s="39" t="s">
        <v>158</v>
      </c>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IA47" s="22">
        <v>3.24</v>
      </c>
      <c r="IB47" s="22" t="s">
        <v>250</v>
      </c>
      <c r="IC47" s="22" t="s">
        <v>158</v>
      </c>
      <c r="IE47" s="23"/>
      <c r="IF47" s="23"/>
      <c r="IG47" s="23"/>
      <c r="IH47" s="23"/>
      <c r="II47" s="23"/>
    </row>
    <row r="48" spans="1:243" s="22" customFormat="1" ht="30.75" customHeight="1">
      <c r="A48" s="68">
        <v>3.25</v>
      </c>
      <c r="B48" s="69" t="s">
        <v>251</v>
      </c>
      <c r="C48" s="39" t="s">
        <v>159</v>
      </c>
      <c r="D48" s="70">
        <v>12.5</v>
      </c>
      <c r="E48" s="71" t="s">
        <v>68</v>
      </c>
      <c r="F48" s="72">
        <v>61.15</v>
      </c>
      <c r="G48" s="40"/>
      <c r="H48" s="24"/>
      <c r="I48" s="47" t="s">
        <v>38</v>
      </c>
      <c r="J48" s="48">
        <f t="shared" si="0"/>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60"/>
      <c r="BA48" s="42">
        <f t="shared" si="4"/>
        <v>764</v>
      </c>
      <c r="BB48" s="61">
        <f t="shared" si="2"/>
        <v>764</v>
      </c>
      <c r="BC48" s="57" t="str">
        <f t="shared" si="3"/>
        <v>INR  Seven Hundred &amp; Sixty Four  Only</v>
      </c>
      <c r="IA48" s="22">
        <v>3.25</v>
      </c>
      <c r="IB48" s="22" t="s">
        <v>251</v>
      </c>
      <c r="IC48" s="22" t="s">
        <v>159</v>
      </c>
      <c r="ID48" s="22">
        <v>12.5</v>
      </c>
      <c r="IE48" s="23" t="s">
        <v>68</v>
      </c>
      <c r="IF48" s="23"/>
      <c r="IG48" s="23"/>
      <c r="IH48" s="23"/>
      <c r="II48" s="23"/>
    </row>
    <row r="49" spans="1:243" s="22" customFormat="1" ht="48.75" customHeight="1">
      <c r="A49" s="68">
        <v>3.26</v>
      </c>
      <c r="B49" s="69" t="s">
        <v>252</v>
      </c>
      <c r="C49" s="39" t="s">
        <v>160</v>
      </c>
      <c r="D49" s="70">
        <v>85</v>
      </c>
      <c r="E49" s="71" t="s">
        <v>359</v>
      </c>
      <c r="F49" s="72">
        <v>590.35</v>
      </c>
      <c r="G49" s="40"/>
      <c r="H49" s="24"/>
      <c r="I49" s="47" t="s">
        <v>38</v>
      </c>
      <c r="J49" s="48">
        <f t="shared" si="0"/>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60"/>
      <c r="BA49" s="42">
        <f t="shared" si="4"/>
        <v>50180</v>
      </c>
      <c r="BB49" s="61">
        <f t="shared" si="2"/>
        <v>50180</v>
      </c>
      <c r="BC49" s="57" t="str">
        <f t="shared" si="3"/>
        <v>INR  Fifty Thousand One Hundred &amp; Eighty  Only</v>
      </c>
      <c r="IA49" s="22">
        <v>3.26</v>
      </c>
      <c r="IB49" s="22" t="s">
        <v>252</v>
      </c>
      <c r="IC49" s="22" t="s">
        <v>160</v>
      </c>
      <c r="ID49" s="22">
        <v>85</v>
      </c>
      <c r="IE49" s="23" t="s">
        <v>359</v>
      </c>
      <c r="IF49" s="23"/>
      <c r="IG49" s="23"/>
      <c r="IH49" s="23"/>
      <c r="II49" s="23"/>
    </row>
    <row r="50" spans="1:243" s="22" customFormat="1" ht="30.75" customHeight="1">
      <c r="A50" s="68">
        <v>3.27</v>
      </c>
      <c r="B50" s="69" t="s">
        <v>253</v>
      </c>
      <c r="C50" s="39" t="s">
        <v>161</v>
      </c>
      <c r="D50" s="70">
        <v>126</v>
      </c>
      <c r="E50" s="71" t="s">
        <v>68</v>
      </c>
      <c r="F50" s="72">
        <v>246.33</v>
      </c>
      <c r="G50" s="67">
        <v>251680</v>
      </c>
      <c r="H50" s="50"/>
      <c r="I50" s="51" t="s">
        <v>38</v>
      </c>
      <c r="J50" s="52">
        <f>IF(I50="Less(-)",-1,1)</f>
        <v>1</v>
      </c>
      <c r="K50" s="50" t="s">
        <v>39</v>
      </c>
      <c r="L50" s="50" t="s">
        <v>4</v>
      </c>
      <c r="M50" s="53"/>
      <c r="N50" s="50"/>
      <c r="O50" s="50"/>
      <c r="P50" s="54"/>
      <c r="Q50" s="50"/>
      <c r="R50" s="50"/>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42">
        <f t="shared" si="4"/>
        <v>31038</v>
      </c>
      <c r="BB50" s="56">
        <f>BA50+SUM(N50:AZ50)</f>
        <v>31038</v>
      </c>
      <c r="BC50" s="57" t="str">
        <f>SpellNumber(L50,BB50)</f>
        <v>INR  Thirty One Thousand  &amp;Thirty Eight  Only</v>
      </c>
      <c r="IA50" s="22">
        <v>3.27</v>
      </c>
      <c r="IB50" s="22" t="s">
        <v>253</v>
      </c>
      <c r="IC50" s="22" t="s">
        <v>161</v>
      </c>
      <c r="ID50" s="22">
        <v>126</v>
      </c>
      <c r="IE50" s="23" t="s">
        <v>68</v>
      </c>
      <c r="IF50" s="23"/>
      <c r="IG50" s="23"/>
      <c r="IH50" s="23"/>
      <c r="II50" s="23"/>
    </row>
    <row r="51" spans="1:243" s="22" customFormat="1" ht="409.5">
      <c r="A51" s="68">
        <v>3.28</v>
      </c>
      <c r="B51" s="69" t="s">
        <v>254</v>
      </c>
      <c r="C51" s="39" t="s">
        <v>162</v>
      </c>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IA51" s="22">
        <v>3.28</v>
      </c>
      <c r="IB51" s="22" t="s">
        <v>254</v>
      </c>
      <c r="IC51" s="22" t="s">
        <v>162</v>
      </c>
      <c r="IE51" s="23"/>
      <c r="IF51" s="23"/>
      <c r="IG51" s="23"/>
      <c r="IH51" s="23"/>
      <c r="II51" s="23"/>
    </row>
    <row r="52" spans="1:243" s="22" customFormat="1" ht="61.5" customHeight="1">
      <c r="A52" s="68">
        <v>3.29</v>
      </c>
      <c r="B52" s="69" t="s">
        <v>255</v>
      </c>
      <c r="C52" s="39" t="s">
        <v>163</v>
      </c>
      <c r="D52" s="70">
        <v>6</v>
      </c>
      <c r="E52" s="71" t="s">
        <v>131</v>
      </c>
      <c r="F52" s="72">
        <v>4905.61</v>
      </c>
      <c r="G52" s="40"/>
      <c r="H52" s="24"/>
      <c r="I52" s="47" t="s">
        <v>38</v>
      </c>
      <c r="J52" s="48">
        <f>IF(I52="Less(-)",-1,1)</f>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60"/>
      <c r="BA52" s="42">
        <f t="shared" si="4"/>
        <v>29434</v>
      </c>
      <c r="BB52" s="61">
        <f>BA52+SUM(N52:AZ52)</f>
        <v>29434</v>
      </c>
      <c r="BC52" s="57" t="str">
        <f>SpellNumber(L52,BB52)</f>
        <v>INR  Twenty Nine Thousand Four Hundred &amp; Thirty Four  Only</v>
      </c>
      <c r="IA52" s="22">
        <v>3.29</v>
      </c>
      <c r="IB52" s="22" t="s">
        <v>255</v>
      </c>
      <c r="IC52" s="22" t="s">
        <v>163</v>
      </c>
      <c r="ID52" s="22">
        <v>6</v>
      </c>
      <c r="IE52" s="23" t="s">
        <v>131</v>
      </c>
      <c r="IF52" s="23"/>
      <c r="IG52" s="23"/>
      <c r="IH52" s="23"/>
      <c r="II52" s="23"/>
    </row>
    <row r="53" spans="1:243" s="22" customFormat="1" ht="15.75">
      <c r="A53" s="68">
        <v>4</v>
      </c>
      <c r="B53" s="69" t="s">
        <v>101</v>
      </c>
      <c r="C53" s="39" t="s">
        <v>164</v>
      </c>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IA53" s="22">
        <v>4</v>
      </c>
      <c r="IB53" s="22" t="s">
        <v>101</v>
      </c>
      <c r="IC53" s="22" t="s">
        <v>164</v>
      </c>
      <c r="IE53" s="23"/>
      <c r="IF53" s="23"/>
      <c r="IG53" s="23"/>
      <c r="IH53" s="23"/>
      <c r="II53" s="23"/>
    </row>
    <row r="54" spans="1:243" s="22" customFormat="1" ht="88.5" customHeight="1">
      <c r="A54" s="68">
        <v>4.01</v>
      </c>
      <c r="B54" s="69" t="s">
        <v>73</v>
      </c>
      <c r="C54" s="39" t="s">
        <v>165</v>
      </c>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IA54" s="22">
        <v>4.01</v>
      </c>
      <c r="IB54" s="22" t="s">
        <v>73</v>
      </c>
      <c r="IC54" s="22" t="s">
        <v>165</v>
      </c>
      <c r="IE54" s="23"/>
      <c r="IF54" s="23"/>
      <c r="IG54" s="23"/>
      <c r="IH54" s="23"/>
      <c r="II54" s="23"/>
    </row>
    <row r="55" spans="1:243" s="22" customFormat="1" ht="19.5" customHeight="1">
      <c r="A55" s="68">
        <v>4.02</v>
      </c>
      <c r="B55" s="69" t="s">
        <v>74</v>
      </c>
      <c r="C55" s="39" t="s">
        <v>166</v>
      </c>
      <c r="D55" s="70">
        <v>418</v>
      </c>
      <c r="E55" s="71" t="s">
        <v>53</v>
      </c>
      <c r="F55" s="72">
        <v>817.27</v>
      </c>
      <c r="G55" s="40"/>
      <c r="H55" s="24"/>
      <c r="I55" s="47" t="s">
        <v>38</v>
      </c>
      <c r="J55" s="48">
        <f aca="true" t="shared" si="5" ref="J53:J72">IF(I55="Less(-)",-1,1)</f>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60"/>
      <c r="BA55" s="42">
        <f aca="true" t="shared" si="6" ref="BA55:BA70">ROUND(total_amount_ba($B$2,$D$2,D55,F55,J55,K55,M55),0)</f>
        <v>341619</v>
      </c>
      <c r="BB55" s="61">
        <f aca="true" t="shared" si="7" ref="BB53:BB70">BA55+SUM(N55:AZ55)</f>
        <v>341619</v>
      </c>
      <c r="BC55" s="57" t="str">
        <f aca="true" t="shared" si="8" ref="BC53:BC70">SpellNumber(L55,BB55)</f>
        <v>INR  Three Lakh Forty One Thousand Six Hundred &amp; Nineteen  Only</v>
      </c>
      <c r="IA55" s="22">
        <v>4.02</v>
      </c>
      <c r="IB55" s="22" t="s">
        <v>74</v>
      </c>
      <c r="IC55" s="22" t="s">
        <v>166</v>
      </c>
      <c r="ID55" s="22">
        <v>418</v>
      </c>
      <c r="IE55" s="23" t="s">
        <v>53</v>
      </c>
      <c r="IF55" s="23"/>
      <c r="IG55" s="23"/>
      <c r="IH55" s="23"/>
      <c r="II55" s="23"/>
    </row>
    <row r="56" spans="1:243" s="22" customFormat="1" ht="57">
      <c r="A56" s="68">
        <v>4.03</v>
      </c>
      <c r="B56" s="69" t="s">
        <v>256</v>
      </c>
      <c r="C56" s="39" t="s">
        <v>167</v>
      </c>
      <c r="D56" s="70">
        <v>418</v>
      </c>
      <c r="E56" s="71" t="s">
        <v>53</v>
      </c>
      <c r="F56" s="72">
        <v>18.36</v>
      </c>
      <c r="G56" s="40"/>
      <c r="H56" s="24"/>
      <c r="I56" s="47" t="s">
        <v>38</v>
      </c>
      <c r="J56" s="48">
        <f t="shared" si="5"/>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60"/>
      <c r="BA56" s="42">
        <f t="shared" si="6"/>
        <v>7674</v>
      </c>
      <c r="BB56" s="61">
        <f t="shared" si="7"/>
        <v>7674</v>
      </c>
      <c r="BC56" s="57" t="str">
        <f t="shared" si="8"/>
        <v>INR  Seven Thousand Six Hundred &amp; Seventy Four  Only</v>
      </c>
      <c r="IA56" s="22">
        <v>4.03</v>
      </c>
      <c r="IB56" s="22" t="s">
        <v>256</v>
      </c>
      <c r="IC56" s="22" t="s">
        <v>167</v>
      </c>
      <c r="ID56" s="22">
        <v>418</v>
      </c>
      <c r="IE56" s="23" t="s">
        <v>53</v>
      </c>
      <c r="IF56" s="23"/>
      <c r="IG56" s="23"/>
      <c r="IH56" s="23"/>
      <c r="II56" s="23"/>
    </row>
    <row r="57" spans="1:243" s="22" customFormat="1" ht="18.75" customHeight="1">
      <c r="A57" s="68">
        <v>4.04</v>
      </c>
      <c r="B57" s="69" t="s">
        <v>257</v>
      </c>
      <c r="C57" s="39" t="s">
        <v>168</v>
      </c>
      <c r="D57" s="70">
        <v>418</v>
      </c>
      <c r="E57" s="71" t="s">
        <v>53</v>
      </c>
      <c r="F57" s="72">
        <v>70.23</v>
      </c>
      <c r="G57" s="40"/>
      <c r="H57" s="24"/>
      <c r="I57" s="47" t="s">
        <v>38</v>
      </c>
      <c r="J57" s="48">
        <f t="shared" si="5"/>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60"/>
      <c r="BA57" s="42">
        <f t="shared" si="6"/>
        <v>29356</v>
      </c>
      <c r="BB57" s="61">
        <f t="shared" si="7"/>
        <v>29356</v>
      </c>
      <c r="BC57" s="57" t="str">
        <f t="shared" si="8"/>
        <v>INR  Twenty Nine Thousand Three Hundred &amp; Fifty Six  Only</v>
      </c>
      <c r="IA57" s="22">
        <v>4.04</v>
      </c>
      <c r="IB57" s="22" t="s">
        <v>257</v>
      </c>
      <c r="IC57" s="22" t="s">
        <v>168</v>
      </c>
      <c r="ID57" s="22">
        <v>418</v>
      </c>
      <c r="IE57" s="23" t="s">
        <v>53</v>
      </c>
      <c r="IF57" s="23"/>
      <c r="IG57" s="23"/>
      <c r="IH57" s="23"/>
      <c r="II57" s="23"/>
    </row>
    <row r="58" spans="1:243" s="22" customFormat="1" ht="46.5" customHeight="1">
      <c r="A58" s="68">
        <v>4.05</v>
      </c>
      <c r="B58" s="69" t="s">
        <v>102</v>
      </c>
      <c r="C58" s="39" t="s">
        <v>169</v>
      </c>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IA58" s="22">
        <v>4.05</v>
      </c>
      <c r="IB58" s="22" t="s">
        <v>102</v>
      </c>
      <c r="IC58" s="22" t="s">
        <v>169</v>
      </c>
      <c r="IE58" s="23"/>
      <c r="IF58" s="23"/>
      <c r="IG58" s="23"/>
      <c r="IH58" s="23"/>
      <c r="II58" s="23"/>
    </row>
    <row r="59" spans="1:243" s="22" customFormat="1" ht="42.75">
      <c r="A59" s="68">
        <v>4.06</v>
      </c>
      <c r="B59" s="69" t="s">
        <v>103</v>
      </c>
      <c r="C59" s="39" t="s">
        <v>170</v>
      </c>
      <c r="D59" s="70">
        <v>92</v>
      </c>
      <c r="E59" s="71" t="s">
        <v>68</v>
      </c>
      <c r="F59" s="72">
        <v>6867.16</v>
      </c>
      <c r="G59" s="67">
        <v>20610</v>
      </c>
      <c r="H59" s="50"/>
      <c r="I59" s="51" t="s">
        <v>38</v>
      </c>
      <c r="J59" s="52">
        <f t="shared" si="5"/>
        <v>1</v>
      </c>
      <c r="K59" s="50" t="s">
        <v>39</v>
      </c>
      <c r="L59" s="50" t="s">
        <v>4</v>
      </c>
      <c r="M59" s="53"/>
      <c r="N59" s="50"/>
      <c r="O59" s="50"/>
      <c r="P59" s="54"/>
      <c r="Q59" s="50"/>
      <c r="R59" s="50"/>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42">
        <f t="shared" si="6"/>
        <v>631779</v>
      </c>
      <c r="BB59" s="56">
        <f t="shared" si="7"/>
        <v>631779</v>
      </c>
      <c r="BC59" s="57" t="str">
        <f t="shared" si="8"/>
        <v>INR  Six Lakh Thirty One Thousand Seven Hundred &amp; Seventy Nine  Only</v>
      </c>
      <c r="IA59" s="22">
        <v>4.06</v>
      </c>
      <c r="IB59" s="22" t="s">
        <v>103</v>
      </c>
      <c r="IC59" s="22" t="s">
        <v>170</v>
      </c>
      <c r="ID59" s="22">
        <v>92</v>
      </c>
      <c r="IE59" s="23" t="s">
        <v>68</v>
      </c>
      <c r="IF59" s="23"/>
      <c r="IG59" s="23"/>
      <c r="IH59" s="23"/>
      <c r="II59" s="23"/>
    </row>
    <row r="60" spans="1:243" s="22" customFormat="1" ht="85.5">
      <c r="A60" s="68">
        <v>4.07</v>
      </c>
      <c r="B60" s="69" t="s">
        <v>104</v>
      </c>
      <c r="C60" s="39" t="s">
        <v>171</v>
      </c>
      <c r="D60" s="70">
        <v>5.6</v>
      </c>
      <c r="E60" s="71" t="s">
        <v>131</v>
      </c>
      <c r="F60" s="72">
        <v>45.59</v>
      </c>
      <c r="G60" s="40"/>
      <c r="H60" s="24"/>
      <c r="I60" s="47" t="s">
        <v>38</v>
      </c>
      <c r="J60" s="48">
        <f t="shared" si="5"/>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60"/>
      <c r="BA60" s="42">
        <f t="shared" si="6"/>
        <v>255</v>
      </c>
      <c r="BB60" s="61">
        <f t="shared" si="7"/>
        <v>255</v>
      </c>
      <c r="BC60" s="57" t="str">
        <f t="shared" si="8"/>
        <v>INR  Two Hundred &amp; Fifty Five  Only</v>
      </c>
      <c r="IA60" s="22">
        <v>4.07</v>
      </c>
      <c r="IB60" s="22" t="s">
        <v>104</v>
      </c>
      <c r="IC60" s="22" t="s">
        <v>171</v>
      </c>
      <c r="ID60" s="22">
        <v>5.6</v>
      </c>
      <c r="IE60" s="23" t="s">
        <v>131</v>
      </c>
      <c r="IF60" s="23"/>
      <c r="IG60" s="23"/>
      <c r="IH60" s="23"/>
      <c r="II60" s="23"/>
    </row>
    <row r="61" spans="1:243" s="22" customFormat="1" ht="17.25" customHeight="1">
      <c r="A61" s="68">
        <v>5</v>
      </c>
      <c r="B61" s="69" t="s">
        <v>258</v>
      </c>
      <c r="C61" s="39" t="s">
        <v>172</v>
      </c>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IA61" s="22">
        <v>5</v>
      </c>
      <c r="IB61" s="22" t="s">
        <v>258</v>
      </c>
      <c r="IC61" s="22" t="s">
        <v>172</v>
      </c>
      <c r="IE61" s="23"/>
      <c r="IF61" s="23"/>
      <c r="IG61" s="23"/>
      <c r="IH61" s="23"/>
      <c r="II61" s="23"/>
    </row>
    <row r="62" spans="1:243" s="22" customFormat="1" ht="85.5">
      <c r="A62" s="68">
        <v>5.01</v>
      </c>
      <c r="B62" s="69" t="s">
        <v>259</v>
      </c>
      <c r="C62" s="39" t="s">
        <v>173</v>
      </c>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IA62" s="22">
        <v>5.01</v>
      </c>
      <c r="IB62" s="22" t="s">
        <v>259</v>
      </c>
      <c r="IC62" s="22" t="s">
        <v>173</v>
      </c>
      <c r="IE62" s="23"/>
      <c r="IF62" s="23"/>
      <c r="IG62" s="23"/>
      <c r="IH62" s="23"/>
      <c r="II62" s="23"/>
    </row>
    <row r="63" spans="1:243" s="22" customFormat="1" ht="18" customHeight="1">
      <c r="A63" s="68">
        <v>5.02</v>
      </c>
      <c r="B63" s="69" t="s">
        <v>260</v>
      </c>
      <c r="C63" s="39" t="s">
        <v>174</v>
      </c>
      <c r="D63" s="70">
        <v>40</v>
      </c>
      <c r="E63" s="71" t="s">
        <v>131</v>
      </c>
      <c r="F63" s="72">
        <v>329.89</v>
      </c>
      <c r="G63" s="67">
        <v>37800</v>
      </c>
      <c r="H63" s="50"/>
      <c r="I63" s="51" t="s">
        <v>38</v>
      </c>
      <c r="J63" s="52">
        <f t="shared" si="5"/>
        <v>1</v>
      </c>
      <c r="K63" s="50" t="s">
        <v>39</v>
      </c>
      <c r="L63" s="50" t="s">
        <v>4</v>
      </c>
      <c r="M63" s="53"/>
      <c r="N63" s="50"/>
      <c r="O63" s="50"/>
      <c r="P63" s="54"/>
      <c r="Q63" s="50"/>
      <c r="R63" s="50"/>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42">
        <f t="shared" si="6"/>
        <v>13196</v>
      </c>
      <c r="BB63" s="56">
        <f t="shared" si="7"/>
        <v>13196</v>
      </c>
      <c r="BC63" s="57" t="str">
        <f t="shared" si="8"/>
        <v>INR  Thirteen Thousand One Hundred &amp; Ninety Six  Only</v>
      </c>
      <c r="IA63" s="22">
        <v>5.02</v>
      </c>
      <c r="IB63" s="22" t="s">
        <v>260</v>
      </c>
      <c r="IC63" s="22" t="s">
        <v>174</v>
      </c>
      <c r="ID63" s="22">
        <v>40</v>
      </c>
      <c r="IE63" s="23" t="s">
        <v>131</v>
      </c>
      <c r="IF63" s="23"/>
      <c r="IG63" s="23"/>
      <c r="IH63" s="23"/>
      <c r="II63" s="23"/>
    </row>
    <row r="64" spans="1:243" s="22" customFormat="1" ht="99.75">
      <c r="A64" s="68">
        <v>5.03</v>
      </c>
      <c r="B64" s="69" t="s">
        <v>261</v>
      </c>
      <c r="C64" s="39" t="s">
        <v>175</v>
      </c>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IA64" s="22">
        <v>5.03</v>
      </c>
      <c r="IB64" s="22" t="s">
        <v>261</v>
      </c>
      <c r="IC64" s="22" t="s">
        <v>175</v>
      </c>
      <c r="IE64" s="23"/>
      <c r="IF64" s="23"/>
      <c r="IG64" s="23"/>
      <c r="IH64" s="23"/>
      <c r="II64" s="23"/>
    </row>
    <row r="65" spans="1:243" s="22" customFormat="1" ht="33.75" customHeight="1">
      <c r="A65" s="68">
        <v>5.04</v>
      </c>
      <c r="B65" s="69" t="s">
        <v>262</v>
      </c>
      <c r="C65" s="39" t="s">
        <v>176</v>
      </c>
      <c r="D65" s="70">
        <v>50</v>
      </c>
      <c r="E65" s="71" t="s">
        <v>89</v>
      </c>
      <c r="F65" s="72">
        <v>537.13</v>
      </c>
      <c r="G65" s="40"/>
      <c r="H65" s="24"/>
      <c r="I65" s="47" t="s">
        <v>38</v>
      </c>
      <c r="J65" s="48">
        <f t="shared" si="5"/>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60"/>
      <c r="BA65" s="42">
        <f t="shared" si="6"/>
        <v>26857</v>
      </c>
      <c r="BB65" s="61">
        <f t="shared" si="7"/>
        <v>26857</v>
      </c>
      <c r="BC65" s="57" t="str">
        <f t="shared" si="8"/>
        <v>INR  Twenty Six Thousand Eight Hundred &amp; Fifty Seven  Only</v>
      </c>
      <c r="IA65" s="22">
        <v>5.04</v>
      </c>
      <c r="IB65" s="22" t="s">
        <v>262</v>
      </c>
      <c r="IC65" s="22" t="s">
        <v>176</v>
      </c>
      <c r="ID65" s="22">
        <v>50</v>
      </c>
      <c r="IE65" s="23" t="s">
        <v>89</v>
      </c>
      <c r="IF65" s="23"/>
      <c r="IG65" s="23"/>
      <c r="IH65" s="23"/>
      <c r="II65" s="23"/>
    </row>
    <row r="66" spans="1:243" s="22" customFormat="1" ht="228">
      <c r="A66" s="68">
        <v>5.05</v>
      </c>
      <c r="B66" s="69" t="s">
        <v>263</v>
      </c>
      <c r="C66" s="39" t="s">
        <v>177</v>
      </c>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IA66" s="22">
        <v>5.05</v>
      </c>
      <c r="IB66" s="22" t="s">
        <v>263</v>
      </c>
      <c r="IC66" s="22" t="s">
        <v>177</v>
      </c>
      <c r="IE66" s="23"/>
      <c r="IF66" s="23"/>
      <c r="IG66" s="23"/>
      <c r="IH66" s="23"/>
      <c r="II66" s="23"/>
    </row>
    <row r="67" spans="1:243" s="22" customFormat="1" ht="42.75">
      <c r="A67" s="68">
        <v>5.06</v>
      </c>
      <c r="B67" s="69" t="s">
        <v>264</v>
      </c>
      <c r="C67" s="39" t="s">
        <v>178</v>
      </c>
      <c r="D67" s="70">
        <v>33</v>
      </c>
      <c r="E67" s="71" t="s">
        <v>53</v>
      </c>
      <c r="F67" s="72">
        <v>7736.73</v>
      </c>
      <c r="G67" s="40"/>
      <c r="H67" s="24"/>
      <c r="I67" s="47" t="s">
        <v>38</v>
      </c>
      <c r="J67" s="48">
        <f t="shared" si="5"/>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60"/>
      <c r="BA67" s="42">
        <f t="shared" si="6"/>
        <v>255312</v>
      </c>
      <c r="BB67" s="61">
        <f t="shared" si="7"/>
        <v>255312</v>
      </c>
      <c r="BC67" s="57" t="str">
        <f t="shared" si="8"/>
        <v>INR  Two Lakh Fifty Five Thousand Three Hundred &amp; Twelve  Only</v>
      </c>
      <c r="IA67" s="22">
        <v>5.06</v>
      </c>
      <c r="IB67" s="22" t="s">
        <v>264</v>
      </c>
      <c r="IC67" s="22" t="s">
        <v>178</v>
      </c>
      <c r="ID67" s="22">
        <v>33</v>
      </c>
      <c r="IE67" s="23" t="s">
        <v>53</v>
      </c>
      <c r="IF67" s="23"/>
      <c r="IG67" s="23"/>
      <c r="IH67" s="23"/>
      <c r="II67" s="23"/>
    </row>
    <row r="68" spans="1:243" s="22" customFormat="1" ht="15.75">
      <c r="A68" s="68">
        <v>6</v>
      </c>
      <c r="B68" s="69" t="s">
        <v>105</v>
      </c>
      <c r="C68" s="39" t="s">
        <v>179</v>
      </c>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IA68" s="22">
        <v>6</v>
      </c>
      <c r="IB68" s="22" t="s">
        <v>105</v>
      </c>
      <c r="IC68" s="22" t="s">
        <v>179</v>
      </c>
      <c r="IE68" s="23"/>
      <c r="IF68" s="23"/>
      <c r="IG68" s="23"/>
      <c r="IH68" s="23"/>
      <c r="II68" s="23"/>
    </row>
    <row r="69" spans="1:243" s="22" customFormat="1" ht="43.5" customHeight="1">
      <c r="A69" s="68">
        <v>6.01</v>
      </c>
      <c r="B69" s="69" t="s">
        <v>265</v>
      </c>
      <c r="C69" s="39" t="s">
        <v>180</v>
      </c>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IA69" s="22">
        <v>6.01</v>
      </c>
      <c r="IB69" s="22" t="s">
        <v>265</v>
      </c>
      <c r="IC69" s="22" t="s">
        <v>180</v>
      </c>
      <c r="IE69" s="23"/>
      <c r="IF69" s="23"/>
      <c r="IG69" s="23"/>
      <c r="IH69" s="23"/>
      <c r="II69" s="23"/>
    </row>
    <row r="70" spans="1:243" s="22" customFormat="1" ht="42.75">
      <c r="A70" s="68">
        <v>6.02</v>
      </c>
      <c r="B70" s="69" t="s">
        <v>266</v>
      </c>
      <c r="C70" s="39" t="s">
        <v>181</v>
      </c>
      <c r="D70" s="70">
        <v>44</v>
      </c>
      <c r="E70" s="71" t="s">
        <v>53</v>
      </c>
      <c r="F70" s="72">
        <v>1654.27</v>
      </c>
      <c r="G70" s="40"/>
      <c r="H70" s="24"/>
      <c r="I70" s="47" t="s">
        <v>38</v>
      </c>
      <c r="J70" s="48">
        <f t="shared" si="5"/>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60"/>
      <c r="BA70" s="42">
        <f t="shared" si="6"/>
        <v>72788</v>
      </c>
      <c r="BB70" s="61">
        <f t="shared" si="7"/>
        <v>72788</v>
      </c>
      <c r="BC70" s="57" t="str">
        <f t="shared" si="8"/>
        <v>INR  Seventy Two Thousand Seven Hundred &amp; Eighty Eight  Only</v>
      </c>
      <c r="IA70" s="22">
        <v>6.02</v>
      </c>
      <c r="IB70" s="22" t="s">
        <v>266</v>
      </c>
      <c r="IC70" s="22" t="s">
        <v>181</v>
      </c>
      <c r="ID70" s="22">
        <v>44</v>
      </c>
      <c r="IE70" s="23" t="s">
        <v>53</v>
      </c>
      <c r="IF70" s="23"/>
      <c r="IG70" s="23"/>
      <c r="IH70" s="23"/>
      <c r="II70" s="23"/>
    </row>
    <row r="71" spans="1:243" s="22" customFormat="1" ht="66.75" customHeight="1">
      <c r="A71" s="68">
        <v>6.03</v>
      </c>
      <c r="B71" s="69" t="s">
        <v>267</v>
      </c>
      <c r="C71" s="39" t="s">
        <v>182</v>
      </c>
      <c r="D71" s="70">
        <v>44</v>
      </c>
      <c r="E71" s="71" t="s">
        <v>53</v>
      </c>
      <c r="F71" s="72">
        <v>351.95</v>
      </c>
      <c r="G71" s="62">
        <v>1455</v>
      </c>
      <c r="H71" s="50"/>
      <c r="I71" s="51" t="s">
        <v>38</v>
      </c>
      <c r="J71" s="52">
        <f t="shared" si="5"/>
        <v>1</v>
      </c>
      <c r="K71" s="50" t="s">
        <v>39</v>
      </c>
      <c r="L71" s="50" t="s">
        <v>4</v>
      </c>
      <c r="M71" s="53"/>
      <c r="N71" s="50"/>
      <c r="O71" s="50"/>
      <c r="P71" s="54"/>
      <c r="Q71" s="50"/>
      <c r="R71" s="50"/>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42">
        <f>ROUND(total_amount_ba($B$2,$D$2,D71,F71,J71,K71,M71),0)</f>
        <v>15486</v>
      </c>
      <c r="BB71" s="56">
        <f aca="true" t="shared" si="9" ref="BB71:BB102">BA71+SUM(N71:AZ71)</f>
        <v>15486</v>
      </c>
      <c r="BC71" s="57" t="str">
        <f aca="true" t="shared" si="10" ref="BC71:BC102">SpellNumber(L71,BB71)</f>
        <v>INR  Fifteen Thousand Four Hundred &amp; Eighty Six  Only</v>
      </c>
      <c r="IA71" s="22">
        <v>6.03</v>
      </c>
      <c r="IB71" s="22" t="s">
        <v>267</v>
      </c>
      <c r="IC71" s="22" t="s">
        <v>182</v>
      </c>
      <c r="ID71" s="22">
        <v>44</v>
      </c>
      <c r="IE71" s="23" t="s">
        <v>53</v>
      </c>
      <c r="IF71" s="23"/>
      <c r="IG71" s="23"/>
      <c r="IH71" s="23"/>
      <c r="II71" s="23"/>
    </row>
    <row r="72" spans="1:243" s="22" customFormat="1" ht="57">
      <c r="A72" s="68">
        <v>6.04</v>
      </c>
      <c r="B72" s="69" t="s">
        <v>268</v>
      </c>
      <c r="C72" s="39" t="s">
        <v>183</v>
      </c>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IA72" s="22">
        <v>6.04</v>
      </c>
      <c r="IB72" s="22" t="s">
        <v>268</v>
      </c>
      <c r="IC72" s="22" t="s">
        <v>183</v>
      </c>
      <c r="IE72" s="23"/>
      <c r="IF72" s="23"/>
      <c r="IG72" s="23"/>
      <c r="IH72" s="23"/>
      <c r="II72" s="23"/>
    </row>
    <row r="73" spans="1:243" s="22" customFormat="1" ht="17.25" customHeight="1">
      <c r="A73" s="68">
        <v>6.05</v>
      </c>
      <c r="B73" s="69" t="s">
        <v>269</v>
      </c>
      <c r="C73" s="39" t="s">
        <v>184</v>
      </c>
      <c r="D73" s="70">
        <v>11.34</v>
      </c>
      <c r="E73" s="71" t="s">
        <v>53</v>
      </c>
      <c r="F73" s="72">
        <v>152.52</v>
      </c>
      <c r="G73" s="62">
        <v>12714</v>
      </c>
      <c r="H73" s="50"/>
      <c r="I73" s="51" t="s">
        <v>38</v>
      </c>
      <c r="J73" s="52">
        <f>IF(I73="Less(-)",-1,1)</f>
        <v>1</v>
      </c>
      <c r="K73" s="50" t="s">
        <v>39</v>
      </c>
      <c r="L73" s="50" t="s">
        <v>4</v>
      </c>
      <c r="M73" s="53"/>
      <c r="N73" s="50"/>
      <c r="O73" s="50"/>
      <c r="P73" s="54"/>
      <c r="Q73" s="50"/>
      <c r="R73" s="50"/>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42">
        <f aca="true" t="shared" si="11" ref="BA73:BA111">ROUND(total_amount_ba($B$2,$D$2,D73,F73,J73,K73,M73),0)</f>
        <v>1730</v>
      </c>
      <c r="BB73" s="56">
        <f t="shared" si="9"/>
        <v>1730</v>
      </c>
      <c r="BC73" s="57" t="str">
        <f t="shared" si="10"/>
        <v>INR  One Thousand Seven Hundred &amp; Thirty  Only</v>
      </c>
      <c r="IA73" s="22">
        <v>6.05</v>
      </c>
      <c r="IB73" s="22" t="s">
        <v>269</v>
      </c>
      <c r="IC73" s="22" t="s">
        <v>184</v>
      </c>
      <c r="ID73" s="22">
        <v>11.34</v>
      </c>
      <c r="IE73" s="23" t="s">
        <v>53</v>
      </c>
      <c r="IF73" s="23"/>
      <c r="IG73" s="23"/>
      <c r="IH73" s="23"/>
      <c r="II73" s="23"/>
    </row>
    <row r="74" spans="1:243" s="22" customFormat="1" ht="42.75">
      <c r="A74" s="68">
        <v>6.06</v>
      </c>
      <c r="B74" s="69" t="s">
        <v>270</v>
      </c>
      <c r="C74" s="39" t="s">
        <v>185</v>
      </c>
      <c r="D74" s="70">
        <v>11.34</v>
      </c>
      <c r="E74" s="71" t="s">
        <v>53</v>
      </c>
      <c r="F74" s="72">
        <v>82.11</v>
      </c>
      <c r="G74" s="40"/>
      <c r="H74" s="24"/>
      <c r="I74" s="47" t="s">
        <v>38</v>
      </c>
      <c r="J74" s="48">
        <f>IF(I74="Less(-)",-1,1)</f>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60"/>
      <c r="BA74" s="42">
        <f t="shared" si="11"/>
        <v>931</v>
      </c>
      <c r="BB74" s="61">
        <f t="shared" si="9"/>
        <v>931</v>
      </c>
      <c r="BC74" s="57" t="str">
        <f t="shared" si="10"/>
        <v>INR  Nine Hundred &amp; Thirty One  Only</v>
      </c>
      <c r="IA74" s="22">
        <v>6.06</v>
      </c>
      <c r="IB74" s="22" t="s">
        <v>270</v>
      </c>
      <c r="IC74" s="22" t="s">
        <v>185</v>
      </c>
      <c r="ID74" s="22">
        <v>11.34</v>
      </c>
      <c r="IE74" s="23" t="s">
        <v>53</v>
      </c>
      <c r="IF74" s="23"/>
      <c r="IG74" s="23"/>
      <c r="IH74" s="23"/>
      <c r="II74" s="23"/>
    </row>
    <row r="75" spans="1:243" s="22" customFormat="1" ht="33" customHeight="1">
      <c r="A75" s="68">
        <v>6.07</v>
      </c>
      <c r="B75" s="69" t="s">
        <v>79</v>
      </c>
      <c r="C75" s="39" t="s">
        <v>186</v>
      </c>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IA75" s="22">
        <v>6.07</v>
      </c>
      <c r="IB75" s="22" t="s">
        <v>79</v>
      </c>
      <c r="IC75" s="22" t="s">
        <v>186</v>
      </c>
      <c r="IE75" s="23"/>
      <c r="IF75" s="23"/>
      <c r="IG75" s="23"/>
      <c r="IH75" s="23"/>
      <c r="II75" s="23"/>
    </row>
    <row r="76" spans="1:243" s="22" customFormat="1" ht="18" customHeight="1">
      <c r="A76" s="68">
        <v>6.08</v>
      </c>
      <c r="B76" s="69" t="s">
        <v>271</v>
      </c>
      <c r="C76" s="39" t="s">
        <v>187</v>
      </c>
      <c r="D76" s="70">
        <v>68</v>
      </c>
      <c r="E76" s="71" t="s">
        <v>69</v>
      </c>
      <c r="F76" s="72">
        <v>24.5</v>
      </c>
      <c r="G76" s="40"/>
      <c r="H76" s="24"/>
      <c r="I76" s="47" t="s">
        <v>38</v>
      </c>
      <c r="J76" s="48">
        <f>IF(I76="Less(-)",-1,1)</f>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60"/>
      <c r="BA76" s="42">
        <f t="shared" si="11"/>
        <v>1666</v>
      </c>
      <c r="BB76" s="61">
        <f t="shared" si="9"/>
        <v>1666</v>
      </c>
      <c r="BC76" s="57" t="str">
        <f t="shared" si="10"/>
        <v>INR  One Thousand Six Hundred &amp; Sixty Six  Only</v>
      </c>
      <c r="IA76" s="22">
        <v>6.08</v>
      </c>
      <c r="IB76" s="22" t="s">
        <v>271</v>
      </c>
      <c r="IC76" s="22" t="s">
        <v>187</v>
      </c>
      <c r="ID76" s="22">
        <v>68</v>
      </c>
      <c r="IE76" s="23" t="s">
        <v>69</v>
      </c>
      <c r="IF76" s="23"/>
      <c r="IG76" s="23"/>
      <c r="IH76" s="23"/>
      <c r="II76" s="23"/>
    </row>
    <row r="77" spans="1:243" s="22" customFormat="1" ht="57" customHeight="1">
      <c r="A77" s="68">
        <v>6.09</v>
      </c>
      <c r="B77" s="69" t="s">
        <v>107</v>
      </c>
      <c r="C77" s="39" t="s">
        <v>188</v>
      </c>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IA77" s="22">
        <v>6.09</v>
      </c>
      <c r="IB77" s="22" t="s">
        <v>107</v>
      </c>
      <c r="IC77" s="22" t="s">
        <v>188</v>
      </c>
      <c r="IE77" s="23"/>
      <c r="IF77" s="23"/>
      <c r="IG77" s="23"/>
      <c r="IH77" s="23"/>
      <c r="II77" s="23"/>
    </row>
    <row r="78" spans="1:243" s="22" customFormat="1" ht="28.5">
      <c r="A78" s="68">
        <v>6.1</v>
      </c>
      <c r="B78" s="69" t="s">
        <v>108</v>
      </c>
      <c r="C78" s="39" t="s">
        <v>189</v>
      </c>
      <c r="D78" s="70">
        <v>68</v>
      </c>
      <c r="E78" s="71" t="s">
        <v>69</v>
      </c>
      <c r="F78" s="72">
        <v>45.06</v>
      </c>
      <c r="G78" s="62">
        <v>434553</v>
      </c>
      <c r="H78" s="50"/>
      <c r="I78" s="51" t="s">
        <v>38</v>
      </c>
      <c r="J78" s="52">
        <f>IF(I78="Less(-)",-1,1)</f>
        <v>1</v>
      </c>
      <c r="K78" s="50" t="s">
        <v>39</v>
      </c>
      <c r="L78" s="50" t="s">
        <v>4</v>
      </c>
      <c r="M78" s="53"/>
      <c r="N78" s="50"/>
      <c r="O78" s="50"/>
      <c r="P78" s="54"/>
      <c r="Q78" s="50"/>
      <c r="R78" s="50"/>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42">
        <f t="shared" si="11"/>
        <v>3064</v>
      </c>
      <c r="BB78" s="56">
        <f t="shared" si="9"/>
        <v>3064</v>
      </c>
      <c r="BC78" s="57" t="str">
        <f t="shared" si="10"/>
        <v>INR  Three Thousand  &amp;Sixty Four  Only</v>
      </c>
      <c r="IA78" s="22">
        <v>6.1</v>
      </c>
      <c r="IB78" s="22" t="s">
        <v>108</v>
      </c>
      <c r="IC78" s="22" t="s">
        <v>189</v>
      </c>
      <c r="ID78" s="22">
        <v>68</v>
      </c>
      <c r="IE78" s="23" t="s">
        <v>69</v>
      </c>
      <c r="IF78" s="23"/>
      <c r="IG78" s="23"/>
      <c r="IH78" s="23"/>
      <c r="II78" s="23"/>
    </row>
    <row r="79" spans="1:243" s="22" customFormat="1" ht="99.75">
      <c r="A79" s="68">
        <v>6.11</v>
      </c>
      <c r="B79" s="69" t="s">
        <v>272</v>
      </c>
      <c r="C79" s="39" t="s">
        <v>190</v>
      </c>
      <c r="D79" s="70">
        <v>19</v>
      </c>
      <c r="E79" s="71" t="s">
        <v>69</v>
      </c>
      <c r="F79" s="72">
        <v>879.87</v>
      </c>
      <c r="G79" s="40"/>
      <c r="H79" s="24"/>
      <c r="I79" s="47" t="s">
        <v>38</v>
      </c>
      <c r="J79" s="48">
        <f>IF(I79="Less(-)",-1,1)</f>
        <v>1</v>
      </c>
      <c r="K79" s="24" t="s">
        <v>39</v>
      </c>
      <c r="L79" s="24" t="s">
        <v>4</v>
      </c>
      <c r="M79" s="41"/>
      <c r="N79" s="24"/>
      <c r="O79" s="24"/>
      <c r="P79" s="46"/>
      <c r="Q79" s="24"/>
      <c r="R79" s="2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60"/>
      <c r="BA79" s="42">
        <f t="shared" si="11"/>
        <v>16718</v>
      </c>
      <c r="BB79" s="61">
        <f t="shared" si="9"/>
        <v>16718</v>
      </c>
      <c r="BC79" s="57" t="str">
        <f t="shared" si="10"/>
        <v>INR  Sixteen Thousand Seven Hundred &amp; Eighteen  Only</v>
      </c>
      <c r="IA79" s="22">
        <v>6.11</v>
      </c>
      <c r="IB79" s="22" t="s">
        <v>272</v>
      </c>
      <c r="IC79" s="22" t="s">
        <v>190</v>
      </c>
      <c r="ID79" s="22">
        <v>19</v>
      </c>
      <c r="IE79" s="23" t="s">
        <v>69</v>
      </c>
      <c r="IF79" s="23"/>
      <c r="IG79" s="23"/>
      <c r="IH79" s="23"/>
      <c r="II79" s="23"/>
    </row>
    <row r="80" spans="1:243" s="22" customFormat="1" ht="85.5">
      <c r="A80" s="68">
        <v>6.12</v>
      </c>
      <c r="B80" s="69" t="s">
        <v>273</v>
      </c>
      <c r="C80" s="39" t="s">
        <v>191</v>
      </c>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IA80" s="22">
        <v>6.12</v>
      </c>
      <c r="IB80" s="22" t="s">
        <v>273</v>
      </c>
      <c r="IC80" s="22" t="s">
        <v>191</v>
      </c>
      <c r="IE80" s="23"/>
      <c r="IF80" s="23"/>
      <c r="IG80" s="23"/>
      <c r="IH80" s="23"/>
      <c r="II80" s="23"/>
    </row>
    <row r="81" spans="1:243" s="22" customFormat="1" ht="42.75" customHeight="1">
      <c r="A81" s="72">
        <v>6.13</v>
      </c>
      <c r="B81" s="69" t="s">
        <v>106</v>
      </c>
      <c r="C81" s="39" t="s">
        <v>192</v>
      </c>
      <c r="D81" s="70">
        <v>19</v>
      </c>
      <c r="E81" s="71" t="s">
        <v>69</v>
      </c>
      <c r="F81" s="72">
        <v>203.15</v>
      </c>
      <c r="G81" s="40"/>
      <c r="H81" s="24"/>
      <c r="I81" s="47" t="s">
        <v>38</v>
      </c>
      <c r="J81" s="48">
        <f>IF(I81="Less(-)",-1,1)</f>
        <v>1</v>
      </c>
      <c r="K81" s="24" t="s">
        <v>39</v>
      </c>
      <c r="L81" s="24" t="s">
        <v>4</v>
      </c>
      <c r="M81" s="41"/>
      <c r="N81" s="24"/>
      <c r="O81" s="24"/>
      <c r="P81" s="46"/>
      <c r="Q81" s="24"/>
      <c r="R81" s="2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60"/>
      <c r="BA81" s="42">
        <f t="shared" si="11"/>
        <v>3860</v>
      </c>
      <c r="BB81" s="61">
        <f t="shared" si="9"/>
        <v>3860</v>
      </c>
      <c r="BC81" s="57" t="str">
        <f t="shared" si="10"/>
        <v>INR  Three Thousand Eight Hundred &amp; Sixty  Only</v>
      </c>
      <c r="IA81" s="22">
        <v>6.13</v>
      </c>
      <c r="IB81" s="22" t="s">
        <v>106</v>
      </c>
      <c r="IC81" s="22" t="s">
        <v>192</v>
      </c>
      <c r="ID81" s="22">
        <v>19</v>
      </c>
      <c r="IE81" s="23" t="s">
        <v>69</v>
      </c>
      <c r="IF81" s="23"/>
      <c r="IG81" s="23"/>
      <c r="IH81" s="23"/>
      <c r="II81" s="23"/>
    </row>
    <row r="82" spans="1:243" s="22" customFormat="1" ht="85.5">
      <c r="A82" s="68">
        <v>6.14</v>
      </c>
      <c r="B82" s="69" t="s">
        <v>274</v>
      </c>
      <c r="C82" s="39" t="s">
        <v>193</v>
      </c>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IA82" s="22">
        <v>6.14</v>
      </c>
      <c r="IB82" s="22" t="s">
        <v>274</v>
      </c>
      <c r="IC82" s="22" t="s">
        <v>193</v>
      </c>
      <c r="IE82" s="23"/>
      <c r="IF82" s="23"/>
      <c r="IG82" s="23"/>
      <c r="IH82" s="23"/>
      <c r="II82" s="23"/>
    </row>
    <row r="83" spans="1:239" ht="28.5">
      <c r="A83" s="68">
        <v>6.15</v>
      </c>
      <c r="B83" s="69" t="s">
        <v>275</v>
      </c>
      <c r="C83" s="39" t="s">
        <v>194</v>
      </c>
      <c r="D83" s="70">
        <v>38</v>
      </c>
      <c r="E83" s="71" t="s">
        <v>69</v>
      </c>
      <c r="F83" s="72">
        <v>90.79</v>
      </c>
      <c r="G83" s="40"/>
      <c r="H83" s="24"/>
      <c r="I83" s="47" t="s">
        <v>38</v>
      </c>
      <c r="J83" s="48">
        <f>IF(I83="Less(-)",-1,1)</f>
        <v>1</v>
      </c>
      <c r="K83" s="24" t="s">
        <v>39</v>
      </c>
      <c r="L83" s="24" t="s">
        <v>4</v>
      </c>
      <c r="M83" s="41"/>
      <c r="N83" s="24"/>
      <c r="O83" s="24"/>
      <c r="P83" s="46"/>
      <c r="Q83" s="24"/>
      <c r="R83" s="2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60"/>
      <c r="BA83" s="42">
        <f t="shared" si="11"/>
        <v>3450</v>
      </c>
      <c r="BB83" s="61">
        <f t="shared" si="9"/>
        <v>3450</v>
      </c>
      <c r="BC83" s="57" t="str">
        <f t="shared" si="10"/>
        <v>INR  Three Thousand Four Hundred &amp; Fifty  Only</v>
      </c>
      <c r="IA83" s="1">
        <v>6.15</v>
      </c>
      <c r="IB83" s="1" t="s">
        <v>275</v>
      </c>
      <c r="IC83" s="1" t="s">
        <v>194</v>
      </c>
      <c r="ID83" s="1">
        <v>38</v>
      </c>
      <c r="IE83" s="3" t="s">
        <v>69</v>
      </c>
    </row>
    <row r="84" spans="1:239" ht="28.5">
      <c r="A84" s="68">
        <v>6.16</v>
      </c>
      <c r="B84" s="69" t="s">
        <v>276</v>
      </c>
      <c r="C84" s="39" t="s">
        <v>195</v>
      </c>
      <c r="D84" s="70">
        <v>128</v>
      </c>
      <c r="E84" s="71" t="s">
        <v>69</v>
      </c>
      <c r="F84" s="72">
        <v>50.98</v>
      </c>
      <c r="G84" s="40"/>
      <c r="H84" s="24"/>
      <c r="I84" s="47" t="s">
        <v>38</v>
      </c>
      <c r="J84" s="48">
        <f>IF(I84="Less(-)",-1,1)</f>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60"/>
      <c r="BA84" s="42">
        <f t="shared" si="11"/>
        <v>6525</v>
      </c>
      <c r="BB84" s="61">
        <f t="shared" si="9"/>
        <v>6525</v>
      </c>
      <c r="BC84" s="57" t="str">
        <f t="shared" si="10"/>
        <v>INR  Six Thousand Five Hundred &amp; Twenty Five  Only</v>
      </c>
      <c r="IA84" s="1">
        <v>6.16</v>
      </c>
      <c r="IB84" s="1" t="s">
        <v>276</v>
      </c>
      <c r="IC84" s="1" t="s">
        <v>195</v>
      </c>
      <c r="ID84" s="1">
        <v>128</v>
      </c>
      <c r="IE84" s="3" t="s">
        <v>69</v>
      </c>
    </row>
    <row r="85" spans="1:237" ht="85.5">
      <c r="A85" s="68">
        <v>6.17</v>
      </c>
      <c r="B85" s="69" t="s">
        <v>277</v>
      </c>
      <c r="C85" s="39" t="s">
        <v>196</v>
      </c>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IA85" s="1">
        <v>6.17</v>
      </c>
      <c r="IB85" s="1" t="s">
        <v>277</v>
      </c>
      <c r="IC85" s="1" t="s">
        <v>196</v>
      </c>
    </row>
    <row r="86" spans="1:239" ht="26.25" customHeight="1">
      <c r="A86" s="68">
        <v>6.18</v>
      </c>
      <c r="B86" s="69" t="s">
        <v>80</v>
      </c>
      <c r="C86" s="39" t="s">
        <v>197</v>
      </c>
      <c r="D86" s="70">
        <v>44</v>
      </c>
      <c r="E86" s="71" t="s">
        <v>69</v>
      </c>
      <c r="F86" s="72">
        <v>52.3</v>
      </c>
      <c r="G86" s="40"/>
      <c r="H86" s="24"/>
      <c r="I86" s="47" t="s">
        <v>38</v>
      </c>
      <c r="J86" s="48">
        <f>IF(I86="Less(-)",-1,1)</f>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60"/>
      <c r="BA86" s="42">
        <f t="shared" si="11"/>
        <v>2301</v>
      </c>
      <c r="BB86" s="61">
        <f t="shared" si="9"/>
        <v>2301</v>
      </c>
      <c r="BC86" s="57" t="str">
        <f t="shared" si="10"/>
        <v>INR  Two Thousand Three Hundred &amp; One  Only</v>
      </c>
      <c r="IA86" s="1">
        <v>6.18</v>
      </c>
      <c r="IB86" s="1" t="s">
        <v>80</v>
      </c>
      <c r="IC86" s="1" t="s">
        <v>197</v>
      </c>
      <c r="ID86" s="1">
        <v>44</v>
      </c>
      <c r="IE86" s="3" t="s">
        <v>69</v>
      </c>
    </row>
    <row r="87" spans="1:239" ht="16.5" customHeight="1">
      <c r="A87" s="68">
        <v>6.19</v>
      </c>
      <c r="B87" s="69" t="s">
        <v>271</v>
      </c>
      <c r="C87" s="39" t="s">
        <v>198</v>
      </c>
      <c r="D87" s="70">
        <v>64</v>
      </c>
      <c r="E87" s="71" t="s">
        <v>69</v>
      </c>
      <c r="F87" s="72">
        <v>46.33</v>
      </c>
      <c r="G87" s="62">
        <v>1455</v>
      </c>
      <c r="H87" s="50"/>
      <c r="I87" s="51" t="s">
        <v>38</v>
      </c>
      <c r="J87" s="52">
        <f>IF(I87="Less(-)",-1,1)</f>
        <v>1</v>
      </c>
      <c r="K87" s="50" t="s">
        <v>39</v>
      </c>
      <c r="L87" s="50" t="s">
        <v>4</v>
      </c>
      <c r="M87" s="53"/>
      <c r="N87" s="50"/>
      <c r="O87" s="50"/>
      <c r="P87" s="54"/>
      <c r="Q87" s="50"/>
      <c r="R87" s="50"/>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42">
        <f t="shared" si="11"/>
        <v>2965</v>
      </c>
      <c r="BB87" s="56">
        <f t="shared" si="9"/>
        <v>2965</v>
      </c>
      <c r="BC87" s="57" t="str">
        <f t="shared" si="10"/>
        <v>INR  Two Thousand Nine Hundred &amp; Sixty Five  Only</v>
      </c>
      <c r="IA87" s="1">
        <v>6.19</v>
      </c>
      <c r="IB87" s="1" t="s">
        <v>271</v>
      </c>
      <c r="IC87" s="1" t="s">
        <v>198</v>
      </c>
      <c r="ID87" s="1">
        <v>64</v>
      </c>
      <c r="IE87" s="3" t="s">
        <v>69</v>
      </c>
    </row>
    <row r="88" spans="1:237" ht="85.5">
      <c r="A88" s="68">
        <v>6.2</v>
      </c>
      <c r="B88" s="69" t="s">
        <v>278</v>
      </c>
      <c r="C88" s="39" t="s">
        <v>199</v>
      </c>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IA88" s="1">
        <v>6.2</v>
      </c>
      <c r="IB88" s="1" t="s">
        <v>278</v>
      </c>
      <c r="IC88" s="1" t="s">
        <v>199</v>
      </c>
    </row>
    <row r="89" spans="1:239" ht="18.75" customHeight="1">
      <c r="A89" s="68">
        <v>6.21</v>
      </c>
      <c r="B89" s="69" t="s">
        <v>279</v>
      </c>
      <c r="C89" s="39" t="s">
        <v>200</v>
      </c>
      <c r="D89" s="70">
        <v>19</v>
      </c>
      <c r="E89" s="71" t="s">
        <v>69</v>
      </c>
      <c r="F89" s="72">
        <v>54.4</v>
      </c>
      <c r="G89" s="50"/>
      <c r="H89" s="50"/>
      <c r="I89" s="51" t="s">
        <v>38</v>
      </c>
      <c r="J89" s="52">
        <f>IF(I89="Less(-)",-1,1)</f>
        <v>1</v>
      </c>
      <c r="K89" s="50" t="s">
        <v>39</v>
      </c>
      <c r="L89" s="50" t="s">
        <v>4</v>
      </c>
      <c r="M89" s="53"/>
      <c r="N89" s="50"/>
      <c r="O89" s="50"/>
      <c r="P89" s="54"/>
      <c r="Q89" s="50"/>
      <c r="R89" s="50"/>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42">
        <f t="shared" si="11"/>
        <v>1034</v>
      </c>
      <c r="BB89" s="56">
        <f t="shared" si="9"/>
        <v>1034</v>
      </c>
      <c r="BC89" s="57" t="str">
        <f t="shared" si="10"/>
        <v>INR  One Thousand  &amp;Thirty Four  Only</v>
      </c>
      <c r="IA89" s="1">
        <v>6.21</v>
      </c>
      <c r="IB89" s="1" t="s">
        <v>279</v>
      </c>
      <c r="IC89" s="1" t="s">
        <v>200</v>
      </c>
      <c r="ID89" s="1">
        <v>19</v>
      </c>
      <c r="IE89" s="3" t="s">
        <v>69</v>
      </c>
    </row>
    <row r="90" spans="1:237" ht="99.75">
      <c r="A90" s="68">
        <v>6.22</v>
      </c>
      <c r="B90" s="69" t="s">
        <v>280</v>
      </c>
      <c r="C90" s="39" t="s">
        <v>201</v>
      </c>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IA90" s="1">
        <v>6.22</v>
      </c>
      <c r="IB90" s="1" t="s">
        <v>280</v>
      </c>
      <c r="IC90" s="1" t="s">
        <v>201</v>
      </c>
    </row>
    <row r="91" spans="1:239" ht="18" customHeight="1">
      <c r="A91" s="68">
        <v>6.23</v>
      </c>
      <c r="B91" s="69" t="s">
        <v>281</v>
      </c>
      <c r="C91" s="39" t="s">
        <v>202</v>
      </c>
      <c r="D91" s="70">
        <v>87</v>
      </c>
      <c r="E91" s="71" t="s">
        <v>53</v>
      </c>
      <c r="F91" s="72">
        <v>629.24</v>
      </c>
      <c r="G91" s="50"/>
      <c r="H91" s="50"/>
      <c r="I91" s="51" t="s">
        <v>38</v>
      </c>
      <c r="J91" s="52">
        <f>IF(I91="Less(-)",-1,1)</f>
        <v>1</v>
      </c>
      <c r="K91" s="50" t="s">
        <v>39</v>
      </c>
      <c r="L91" s="50" t="s">
        <v>4</v>
      </c>
      <c r="M91" s="53"/>
      <c r="N91" s="50"/>
      <c r="O91" s="50"/>
      <c r="P91" s="54"/>
      <c r="Q91" s="50"/>
      <c r="R91" s="50"/>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42">
        <f t="shared" si="11"/>
        <v>54744</v>
      </c>
      <c r="BB91" s="56">
        <f t="shared" si="9"/>
        <v>54744</v>
      </c>
      <c r="BC91" s="57" t="str">
        <f t="shared" si="10"/>
        <v>INR  Fifty Four Thousand Seven Hundred &amp; Forty Four  Only</v>
      </c>
      <c r="IA91" s="1">
        <v>6.23</v>
      </c>
      <c r="IB91" s="1" t="s">
        <v>281</v>
      </c>
      <c r="IC91" s="1" t="s">
        <v>202</v>
      </c>
      <c r="ID91" s="1">
        <v>87</v>
      </c>
      <c r="IE91" s="3" t="s">
        <v>53</v>
      </c>
    </row>
    <row r="92" spans="1:237" ht="15.75">
      <c r="A92" s="68">
        <v>7</v>
      </c>
      <c r="B92" s="69" t="s">
        <v>81</v>
      </c>
      <c r="C92" s="39" t="s">
        <v>203</v>
      </c>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IA92" s="1">
        <v>7</v>
      </c>
      <c r="IB92" s="1" t="s">
        <v>81</v>
      </c>
      <c r="IC92" s="1" t="s">
        <v>203</v>
      </c>
    </row>
    <row r="93" spans="1:239" ht="85.5">
      <c r="A93" s="68">
        <v>7.01</v>
      </c>
      <c r="B93" s="69" t="s">
        <v>109</v>
      </c>
      <c r="C93" s="39" t="s">
        <v>204</v>
      </c>
      <c r="D93" s="70">
        <v>7675</v>
      </c>
      <c r="E93" s="71" t="s">
        <v>89</v>
      </c>
      <c r="F93" s="72">
        <v>89.21</v>
      </c>
      <c r="G93" s="40"/>
      <c r="H93" s="24"/>
      <c r="I93" s="47" t="s">
        <v>38</v>
      </c>
      <c r="J93" s="48">
        <f>IF(I93="Less(-)",-1,1)</f>
        <v>1</v>
      </c>
      <c r="K93" s="24" t="s">
        <v>39</v>
      </c>
      <c r="L93" s="24" t="s">
        <v>4</v>
      </c>
      <c r="M93" s="41"/>
      <c r="N93" s="24"/>
      <c r="O93" s="24"/>
      <c r="P93" s="46"/>
      <c r="Q93" s="24"/>
      <c r="R93" s="24"/>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60"/>
      <c r="BA93" s="42">
        <f t="shared" si="11"/>
        <v>684687</v>
      </c>
      <c r="BB93" s="61">
        <f t="shared" si="9"/>
        <v>684687</v>
      </c>
      <c r="BC93" s="57" t="str">
        <f t="shared" si="10"/>
        <v>INR  Six Lakh Eighty Four Thousand Six Hundred &amp; Eighty Seven  Only</v>
      </c>
      <c r="IA93" s="1">
        <v>7.01</v>
      </c>
      <c r="IB93" s="1" t="s">
        <v>109</v>
      </c>
      <c r="IC93" s="1" t="s">
        <v>204</v>
      </c>
      <c r="ID93" s="1">
        <v>7675</v>
      </c>
      <c r="IE93" s="3" t="s">
        <v>89</v>
      </c>
    </row>
    <row r="94" spans="1:237" ht="99.75">
      <c r="A94" s="68">
        <v>7.02</v>
      </c>
      <c r="B94" s="69" t="s">
        <v>82</v>
      </c>
      <c r="C94" s="39" t="s">
        <v>205</v>
      </c>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IA94" s="1">
        <v>7.02</v>
      </c>
      <c r="IB94" s="1" t="s">
        <v>82</v>
      </c>
      <c r="IC94" s="1" t="s">
        <v>205</v>
      </c>
    </row>
    <row r="95" spans="1:239" ht="30.75" customHeight="1">
      <c r="A95" s="68">
        <v>7.03</v>
      </c>
      <c r="B95" s="69" t="s">
        <v>110</v>
      </c>
      <c r="C95" s="39" t="s">
        <v>206</v>
      </c>
      <c r="D95" s="70">
        <v>1.62</v>
      </c>
      <c r="E95" s="71" t="s">
        <v>53</v>
      </c>
      <c r="F95" s="72">
        <v>3882.63</v>
      </c>
      <c r="G95" s="40"/>
      <c r="H95" s="24"/>
      <c r="I95" s="47" t="s">
        <v>38</v>
      </c>
      <c r="J95" s="48">
        <f>IF(I95="Less(-)",-1,1)</f>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60"/>
      <c r="BA95" s="42">
        <f t="shared" si="11"/>
        <v>6290</v>
      </c>
      <c r="BB95" s="61">
        <f t="shared" si="9"/>
        <v>6290</v>
      </c>
      <c r="BC95" s="57" t="str">
        <f t="shared" si="10"/>
        <v>INR  Six Thousand Two Hundred &amp; Ninety  Only</v>
      </c>
      <c r="IA95" s="1">
        <v>7.03</v>
      </c>
      <c r="IB95" s="1" t="s">
        <v>110</v>
      </c>
      <c r="IC95" s="1" t="s">
        <v>206</v>
      </c>
      <c r="ID95" s="1">
        <v>1.62</v>
      </c>
      <c r="IE95" s="3" t="s">
        <v>53</v>
      </c>
    </row>
    <row r="96" spans="1:237" ht="213.75">
      <c r="A96" s="68">
        <v>7.04</v>
      </c>
      <c r="B96" s="69" t="s">
        <v>111</v>
      </c>
      <c r="C96" s="39" t="s">
        <v>207</v>
      </c>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IA96" s="1">
        <v>7.04</v>
      </c>
      <c r="IB96" s="1" t="s">
        <v>111</v>
      </c>
      <c r="IC96" s="1" t="s">
        <v>207</v>
      </c>
    </row>
    <row r="97" spans="1:239" ht="71.25">
      <c r="A97" s="68">
        <v>7.05</v>
      </c>
      <c r="B97" s="69" t="s">
        <v>83</v>
      </c>
      <c r="C97" s="39" t="s">
        <v>208</v>
      </c>
      <c r="D97" s="70">
        <v>950</v>
      </c>
      <c r="E97" s="71" t="s">
        <v>89</v>
      </c>
      <c r="F97" s="72">
        <v>145.98</v>
      </c>
      <c r="G97" s="40"/>
      <c r="H97" s="24"/>
      <c r="I97" s="47" t="s">
        <v>38</v>
      </c>
      <c r="J97" s="48">
        <f>IF(I97="Less(-)",-1,1)</f>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60"/>
      <c r="BA97" s="42">
        <f t="shared" si="11"/>
        <v>138681</v>
      </c>
      <c r="BB97" s="61">
        <f t="shared" si="9"/>
        <v>138681</v>
      </c>
      <c r="BC97" s="57" t="str">
        <f t="shared" si="10"/>
        <v>INR  One Lakh Thirty Eight Thousand Six Hundred &amp; Eighty One  Only</v>
      </c>
      <c r="IA97" s="1">
        <v>7.05</v>
      </c>
      <c r="IB97" s="1" t="s">
        <v>83</v>
      </c>
      <c r="IC97" s="1" t="s">
        <v>208</v>
      </c>
      <c r="ID97" s="1">
        <v>950</v>
      </c>
      <c r="IE97" s="3" t="s">
        <v>89</v>
      </c>
    </row>
    <row r="98" spans="1:237" ht="85.5">
      <c r="A98" s="68">
        <v>7.06</v>
      </c>
      <c r="B98" s="69" t="s">
        <v>282</v>
      </c>
      <c r="C98" s="39" t="s">
        <v>209</v>
      </c>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IA98" s="1">
        <v>7.06</v>
      </c>
      <c r="IB98" s="1" t="s">
        <v>282</v>
      </c>
      <c r="IC98" s="1" t="s">
        <v>209</v>
      </c>
    </row>
    <row r="99" spans="1:239" ht="71.25">
      <c r="A99" s="68">
        <v>7.07</v>
      </c>
      <c r="B99" s="69" t="s">
        <v>283</v>
      </c>
      <c r="C99" s="39" t="s">
        <v>210</v>
      </c>
      <c r="D99" s="70">
        <v>425</v>
      </c>
      <c r="E99" s="71" t="s">
        <v>89</v>
      </c>
      <c r="F99" s="72">
        <v>93.33</v>
      </c>
      <c r="G99" s="40"/>
      <c r="H99" s="24"/>
      <c r="I99" s="47" t="s">
        <v>38</v>
      </c>
      <c r="J99" s="48">
        <f>IF(I99="Less(-)",-1,1)</f>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60"/>
      <c r="BA99" s="42">
        <f t="shared" si="11"/>
        <v>39665</v>
      </c>
      <c r="BB99" s="61">
        <f t="shared" si="9"/>
        <v>39665</v>
      </c>
      <c r="BC99" s="57" t="str">
        <f t="shared" si="10"/>
        <v>INR  Thirty Nine Thousand Six Hundred &amp; Sixty Five  Only</v>
      </c>
      <c r="IA99" s="1">
        <v>7.07</v>
      </c>
      <c r="IB99" s="1" t="s">
        <v>283</v>
      </c>
      <c r="IC99" s="1" t="s">
        <v>210</v>
      </c>
      <c r="ID99" s="1">
        <v>425</v>
      </c>
      <c r="IE99" s="3" t="s">
        <v>89</v>
      </c>
    </row>
    <row r="100" spans="1:239" ht="42.75">
      <c r="A100" s="68">
        <v>7.08</v>
      </c>
      <c r="B100" s="69" t="s">
        <v>284</v>
      </c>
      <c r="C100" s="39" t="s">
        <v>211</v>
      </c>
      <c r="D100" s="70">
        <v>4820</v>
      </c>
      <c r="E100" s="71" t="s">
        <v>360</v>
      </c>
      <c r="F100" s="72">
        <v>2.93</v>
      </c>
      <c r="G100" s="50">
        <v>30600</v>
      </c>
      <c r="H100" s="50"/>
      <c r="I100" s="51" t="s">
        <v>38</v>
      </c>
      <c r="J100" s="52">
        <f>IF(I100="Less(-)",-1,1)</f>
        <v>1</v>
      </c>
      <c r="K100" s="50" t="s">
        <v>39</v>
      </c>
      <c r="L100" s="50" t="s">
        <v>4</v>
      </c>
      <c r="M100" s="53"/>
      <c r="N100" s="50"/>
      <c r="O100" s="50"/>
      <c r="P100" s="54"/>
      <c r="Q100" s="50"/>
      <c r="R100" s="50"/>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42">
        <f t="shared" si="11"/>
        <v>14123</v>
      </c>
      <c r="BB100" s="56">
        <f t="shared" si="9"/>
        <v>14123</v>
      </c>
      <c r="BC100" s="57" t="str">
        <f t="shared" si="10"/>
        <v>INR  Fourteen Thousand One Hundred &amp; Twenty Three  Only</v>
      </c>
      <c r="IA100" s="1">
        <v>7.08</v>
      </c>
      <c r="IB100" s="1" t="s">
        <v>284</v>
      </c>
      <c r="IC100" s="1" t="s">
        <v>211</v>
      </c>
      <c r="ID100" s="1">
        <v>4820</v>
      </c>
      <c r="IE100" s="3" t="s">
        <v>360</v>
      </c>
    </row>
    <row r="101" spans="1:237" ht="71.25">
      <c r="A101" s="68">
        <v>7.09</v>
      </c>
      <c r="B101" s="69" t="s">
        <v>84</v>
      </c>
      <c r="C101" s="39" t="s">
        <v>212</v>
      </c>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IA101" s="1">
        <v>7.09</v>
      </c>
      <c r="IB101" s="1" t="s">
        <v>84</v>
      </c>
      <c r="IC101" s="1" t="s">
        <v>212</v>
      </c>
    </row>
    <row r="102" spans="1:239" ht="18.75" customHeight="1">
      <c r="A102" s="68">
        <v>7.1</v>
      </c>
      <c r="B102" s="69" t="s">
        <v>85</v>
      </c>
      <c r="C102" s="39" t="s">
        <v>213</v>
      </c>
      <c r="D102" s="70">
        <v>300</v>
      </c>
      <c r="E102" s="71" t="s">
        <v>89</v>
      </c>
      <c r="F102" s="72">
        <v>114.86</v>
      </c>
      <c r="G102" s="50">
        <v>30600</v>
      </c>
      <c r="H102" s="50"/>
      <c r="I102" s="51" t="s">
        <v>38</v>
      </c>
      <c r="J102" s="52">
        <f>IF(I102="Less(-)",-1,1)</f>
        <v>1</v>
      </c>
      <c r="K102" s="50" t="s">
        <v>39</v>
      </c>
      <c r="L102" s="50" t="s">
        <v>4</v>
      </c>
      <c r="M102" s="53"/>
      <c r="N102" s="50"/>
      <c r="O102" s="50"/>
      <c r="P102" s="54"/>
      <c r="Q102" s="50"/>
      <c r="R102" s="50"/>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42">
        <f t="shared" si="11"/>
        <v>34458</v>
      </c>
      <c r="BB102" s="56">
        <f t="shared" si="9"/>
        <v>34458</v>
      </c>
      <c r="BC102" s="57" t="str">
        <f t="shared" si="10"/>
        <v>INR  Thirty Four Thousand Four Hundred &amp; Fifty Eight  Only</v>
      </c>
      <c r="IA102" s="1">
        <v>7.1</v>
      </c>
      <c r="IB102" s="1" t="s">
        <v>85</v>
      </c>
      <c r="IC102" s="1" t="s">
        <v>213</v>
      </c>
      <c r="ID102" s="1">
        <v>300</v>
      </c>
      <c r="IE102" s="3" t="s">
        <v>89</v>
      </c>
    </row>
    <row r="103" spans="1:237" ht="128.25">
      <c r="A103" s="68">
        <v>7.11</v>
      </c>
      <c r="B103" s="69" t="s">
        <v>285</v>
      </c>
      <c r="C103" s="39" t="s">
        <v>214</v>
      </c>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IA103" s="1">
        <v>7.11</v>
      </c>
      <c r="IB103" s="1" t="s">
        <v>285</v>
      </c>
      <c r="IC103" s="1" t="s">
        <v>214</v>
      </c>
    </row>
    <row r="104" spans="1:239" ht="28.5">
      <c r="A104" s="68">
        <v>7.12</v>
      </c>
      <c r="B104" s="69" t="s">
        <v>286</v>
      </c>
      <c r="C104" s="39" t="s">
        <v>215</v>
      </c>
      <c r="D104" s="70">
        <v>360</v>
      </c>
      <c r="E104" s="71" t="s">
        <v>69</v>
      </c>
      <c r="F104" s="72">
        <v>95.57</v>
      </c>
      <c r="G104" s="40"/>
      <c r="H104" s="24"/>
      <c r="I104" s="47" t="s">
        <v>38</v>
      </c>
      <c r="J104" s="48">
        <f>IF(I104="Less(-)",-1,1)</f>
        <v>1</v>
      </c>
      <c r="K104" s="24" t="s">
        <v>39</v>
      </c>
      <c r="L104" s="24" t="s">
        <v>4</v>
      </c>
      <c r="M104" s="41"/>
      <c r="N104" s="24"/>
      <c r="O104" s="24"/>
      <c r="P104" s="46"/>
      <c r="Q104" s="24"/>
      <c r="R104" s="24"/>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60"/>
      <c r="BA104" s="42">
        <f t="shared" si="11"/>
        <v>34405</v>
      </c>
      <c r="BB104" s="61">
        <f>BA104+SUM(N104:AZ104)</f>
        <v>34405</v>
      </c>
      <c r="BC104" s="57" t="str">
        <f>SpellNumber(L104,BB104)</f>
        <v>INR  Thirty Four Thousand Four Hundred &amp; Five  Only</v>
      </c>
      <c r="IA104" s="1">
        <v>7.12</v>
      </c>
      <c r="IB104" s="1" t="s">
        <v>286</v>
      </c>
      <c r="IC104" s="1" t="s">
        <v>215</v>
      </c>
      <c r="ID104" s="1">
        <v>360</v>
      </c>
      <c r="IE104" s="3" t="s">
        <v>69</v>
      </c>
    </row>
    <row r="105" spans="1:237" ht="57">
      <c r="A105" s="68">
        <v>7.13</v>
      </c>
      <c r="B105" s="69" t="s">
        <v>86</v>
      </c>
      <c r="C105" s="39" t="s">
        <v>216</v>
      </c>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IA105" s="1">
        <v>7.13</v>
      </c>
      <c r="IB105" s="1" t="s">
        <v>86</v>
      </c>
      <c r="IC105" s="1" t="s">
        <v>216</v>
      </c>
    </row>
    <row r="106" spans="1:239" ht="28.5">
      <c r="A106" s="68">
        <v>7.14</v>
      </c>
      <c r="B106" s="69" t="s">
        <v>87</v>
      </c>
      <c r="C106" s="39" t="s">
        <v>217</v>
      </c>
      <c r="D106" s="70">
        <v>64</v>
      </c>
      <c r="E106" s="71" t="s">
        <v>53</v>
      </c>
      <c r="F106" s="72">
        <v>789.6</v>
      </c>
      <c r="G106" s="40"/>
      <c r="H106" s="24"/>
      <c r="I106" s="47" t="s">
        <v>38</v>
      </c>
      <c r="J106" s="48">
        <f>IF(I106="Less(-)",-1,1)</f>
        <v>1</v>
      </c>
      <c r="K106" s="24" t="s">
        <v>39</v>
      </c>
      <c r="L106" s="24" t="s">
        <v>4</v>
      </c>
      <c r="M106" s="41"/>
      <c r="N106" s="24"/>
      <c r="O106" s="24"/>
      <c r="P106" s="46"/>
      <c r="Q106" s="24"/>
      <c r="R106" s="24"/>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60"/>
      <c r="BA106" s="42">
        <f t="shared" si="11"/>
        <v>50534</v>
      </c>
      <c r="BB106" s="61">
        <f>BA106+SUM(N106:AZ106)</f>
        <v>50534</v>
      </c>
      <c r="BC106" s="57" t="str">
        <f>SpellNumber(L106,BB106)</f>
        <v>INR  Fifty Thousand Five Hundred &amp; Thirty Four  Only</v>
      </c>
      <c r="IA106" s="1">
        <v>7.14</v>
      </c>
      <c r="IB106" s="1" t="s">
        <v>87</v>
      </c>
      <c r="IC106" s="1" t="s">
        <v>217</v>
      </c>
      <c r="ID106" s="1">
        <v>64</v>
      </c>
      <c r="IE106" s="3" t="s">
        <v>53</v>
      </c>
    </row>
    <row r="107" spans="1:237" ht="15.75">
      <c r="A107" s="68">
        <v>8</v>
      </c>
      <c r="B107" s="69" t="s">
        <v>72</v>
      </c>
      <c r="C107" s="39" t="s">
        <v>218</v>
      </c>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IA107" s="1">
        <v>8</v>
      </c>
      <c r="IB107" s="1" t="s">
        <v>72</v>
      </c>
      <c r="IC107" s="1" t="s">
        <v>218</v>
      </c>
    </row>
    <row r="108" spans="1:237" ht="25.5" customHeight="1">
      <c r="A108" s="68">
        <v>8.01</v>
      </c>
      <c r="B108" s="69" t="s">
        <v>75</v>
      </c>
      <c r="C108" s="39" t="s">
        <v>219</v>
      </c>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IA108" s="1">
        <v>8.01</v>
      </c>
      <c r="IB108" s="1" t="s">
        <v>75</v>
      </c>
      <c r="IC108" s="1" t="s">
        <v>219</v>
      </c>
    </row>
    <row r="109" spans="1:239" ht="28.5">
      <c r="A109" s="68">
        <v>8.02</v>
      </c>
      <c r="B109" s="69" t="s">
        <v>76</v>
      </c>
      <c r="C109" s="39" t="s">
        <v>220</v>
      </c>
      <c r="D109" s="70">
        <v>5</v>
      </c>
      <c r="E109" s="71" t="s">
        <v>53</v>
      </c>
      <c r="F109" s="72">
        <v>436.95</v>
      </c>
      <c r="G109" s="62">
        <v>7563</v>
      </c>
      <c r="H109" s="50"/>
      <c r="I109" s="51" t="s">
        <v>38</v>
      </c>
      <c r="J109" s="52">
        <f>IF(I109="Less(-)",-1,1)</f>
        <v>1</v>
      </c>
      <c r="K109" s="50" t="s">
        <v>39</v>
      </c>
      <c r="L109" s="50" t="s">
        <v>4</v>
      </c>
      <c r="M109" s="53"/>
      <c r="N109" s="50"/>
      <c r="O109" s="50"/>
      <c r="P109" s="54"/>
      <c r="Q109" s="50"/>
      <c r="R109" s="50"/>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42">
        <f t="shared" si="11"/>
        <v>2185</v>
      </c>
      <c r="BB109" s="56">
        <f>BA109+SUM(N109:AZ109)</f>
        <v>2185</v>
      </c>
      <c r="BC109" s="57" t="str">
        <f>SpellNumber(L109,BB109)</f>
        <v>INR  Two Thousand One Hundred &amp; Eighty Five  Only</v>
      </c>
      <c r="IA109" s="1">
        <v>8.02</v>
      </c>
      <c r="IB109" s="1" t="s">
        <v>76</v>
      </c>
      <c r="IC109" s="1" t="s">
        <v>220</v>
      </c>
      <c r="ID109" s="1">
        <v>5</v>
      </c>
      <c r="IE109" s="3" t="s">
        <v>53</v>
      </c>
    </row>
    <row r="110" spans="1:237" ht="199.5">
      <c r="A110" s="68">
        <v>8.03</v>
      </c>
      <c r="B110" s="69" t="s">
        <v>287</v>
      </c>
      <c r="C110" s="39" t="s">
        <v>221</v>
      </c>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IA110" s="1">
        <v>8.03</v>
      </c>
      <c r="IB110" s="1" t="s">
        <v>287</v>
      </c>
      <c r="IC110" s="1" t="s">
        <v>221</v>
      </c>
    </row>
    <row r="111" spans="1:239" ht="28.5">
      <c r="A111" s="68">
        <v>8.04</v>
      </c>
      <c r="B111" s="69" t="s">
        <v>288</v>
      </c>
      <c r="C111" s="39" t="s">
        <v>222</v>
      </c>
      <c r="D111" s="70">
        <v>25</v>
      </c>
      <c r="E111" s="71" t="s">
        <v>53</v>
      </c>
      <c r="F111" s="72">
        <v>818.19</v>
      </c>
      <c r="G111" s="40"/>
      <c r="H111" s="24"/>
      <c r="I111" s="47" t="s">
        <v>38</v>
      </c>
      <c r="J111" s="48">
        <f>IF(I111="Less(-)",-1,1)</f>
        <v>1</v>
      </c>
      <c r="K111" s="24" t="s">
        <v>39</v>
      </c>
      <c r="L111" s="24" t="s">
        <v>4</v>
      </c>
      <c r="M111" s="41"/>
      <c r="N111" s="24"/>
      <c r="O111" s="24"/>
      <c r="P111" s="46"/>
      <c r="Q111" s="24"/>
      <c r="R111" s="24"/>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60"/>
      <c r="BA111" s="42">
        <f t="shared" si="11"/>
        <v>20455</v>
      </c>
      <c r="BB111" s="61">
        <f>BA111+SUM(N111:AZ111)</f>
        <v>20455</v>
      </c>
      <c r="BC111" s="57" t="str">
        <f>SpellNumber(L111,BB111)</f>
        <v>INR  Twenty Thousand Four Hundred &amp; Fifty Five  Only</v>
      </c>
      <c r="IA111" s="1">
        <v>8.04</v>
      </c>
      <c r="IB111" s="1" t="s">
        <v>288</v>
      </c>
      <c r="IC111" s="1" t="s">
        <v>222</v>
      </c>
      <c r="ID111" s="1">
        <v>25</v>
      </c>
      <c r="IE111" s="3" t="s">
        <v>53</v>
      </c>
    </row>
    <row r="112" spans="1:237" ht="142.5">
      <c r="A112" s="68">
        <v>8.05</v>
      </c>
      <c r="B112" s="69" t="s">
        <v>289</v>
      </c>
      <c r="C112" s="39" t="s">
        <v>223</v>
      </c>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IA112" s="1">
        <v>8.05</v>
      </c>
      <c r="IB112" s="1" t="s">
        <v>289</v>
      </c>
      <c r="IC112" s="1" t="s">
        <v>223</v>
      </c>
    </row>
    <row r="113" spans="1:237" ht="42.75">
      <c r="A113" s="68">
        <v>8.06</v>
      </c>
      <c r="B113" s="69" t="s">
        <v>290</v>
      </c>
      <c r="C113" s="39" t="s">
        <v>224</v>
      </c>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IA113" s="1">
        <v>8.06</v>
      </c>
      <c r="IB113" s="1" t="s">
        <v>290</v>
      </c>
      <c r="IC113" s="1" t="s">
        <v>224</v>
      </c>
    </row>
    <row r="114" spans="1:239" ht="138" customHeight="1">
      <c r="A114" s="68">
        <v>8.07</v>
      </c>
      <c r="B114" s="69" t="s">
        <v>288</v>
      </c>
      <c r="C114" s="39" t="s">
        <v>225</v>
      </c>
      <c r="D114" s="70">
        <v>4</v>
      </c>
      <c r="E114" s="71" t="s">
        <v>53</v>
      </c>
      <c r="F114" s="72">
        <v>1236.21</v>
      </c>
      <c r="G114" s="40"/>
      <c r="H114" s="24"/>
      <c r="I114" s="47" t="s">
        <v>38</v>
      </c>
      <c r="J114" s="48">
        <f>IF(I114="Less(-)",-1,1)</f>
        <v>1</v>
      </c>
      <c r="K114" s="24" t="s">
        <v>39</v>
      </c>
      <c r="L114" s="24" t="s">
        <v>4</v>
      </c>
      <c r="M114" s="41"/>
      <c r="N114" s="24"/>
      <c r="O114" s="24"/>
      <c r="P114" s="46"/>
      <c r="Q114" s="24"/>
      <c r="R114" s="24"/>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60"/>
      <c r="BA114" s="42">
        <f>ROUND(total_amount_ba($B$2,$D$2,D114,F114,J114,K114,M114),0)</f>
        <v>4945</v>
      </c>
      <c r="BB114" s="61">
        <f>BA114+SUM(N114:AZ114)</f>
        <v>4945</v>
      </c>
      <c r="BC114" s="57" t="str">
        <f>SpellNumber(L114,BB114)</f>
        <v>INR  Four Thousand Nine Hundred &amp; Forty Five  Only</v>
      </c>
      <c r="IA114" s="1">
        <v>8.07</v>
      </c>
      <c r="IB114" s="73" t="s">
        <v>288</v>
      </c>
      <c r="IC114" s="1" t="s">
        <v>225</v>
      </c>
      <c r="ID114" s="1">
        <v>4</v>
      </c>
      <c r="IE114" s="3" t="s">
        <v>53</v>
      </c>
    </row>
    <row r="115" spans="1:237" ht="28.5">
      <c r="A115" s="68">
        <v>8.08</v>
      </c>
      <c r="B115" s="69" t="s">
        <v>112</v>
      </c>
      <c r="C115" s="39" t="s">
        <v>226</v>
      </c>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IA115" s="1">
        <v>8.08</v>
      </c>
      <c r="IB115" s="1" t="s">
        <v>112</v>
      </c>
      <c r="IC115" s="1" t="s">
        <v>226</v>
      </c>
    </row>
    <row r="116" spans="1:239" ht="29.25" customHeight="1">
      <c r="A116" s="68">
        <v>8.09</v>
      </c>
      <c r="B116" s="69" t="s">
        <v>113</v>
      </c>
      <c r="C116" s="39" t="s">
        <v>227</v>
      </c>
      <c r="D116" s="70">
        <v>50</v>
      </c>
      <c r="E116" s="71" t="s">
        <v>131</v>
      </c>
      <c r="F116" s="72">
        <v>65.89</v>
      </c>
      <c r="G116" s="40"/>
      <c r="H116" s="24"/>
      <c r="I116" s="47" t="s">
        <v>38</v>
      </c>
      <c r="J116" s="48">
        <f>IF(I116="Less(-)",-1,1)</f>
        <v>1</v>
      </c>
      <c r="K116" s="24" t="s">
        <v>39</v>
      </c>
      <c r="L116" s="24" t="s">
        <v>4</v>
      </c>
      <c r="M116" s="41"/>
      <c r="N116" s="24"/>
      <c r="O116" s="24"/>
      <c r="P116" s="46"/>
      <c r="Q116" s="24"/>
      <c r="R116" s="24"/>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60"/>
      <c r="BA116" s="42">
        <f>ROUND(total_amount_ba($B$2,$D$2,D116,F116,J116,K116,M116),0)</f>
        <v>3295</v>
      </c>
      <c r="BB116" s="61">
        <f>BA116+SUM(N116:AZ116)</f>
        <v>3295</v>
      </c>
      <c r="BC116" s="57" t="str">
        <f>SpellNumber(L116,BB116)</f>
        <v>INR  Three Thousand Two Hundred &amp; Ninety Five  Only</v>
      </c>
      <c r="IA116" s="1">
        <v>8.09</v>
      </c>
      <c r="IB116" s="73" t="s">
        <v>113</v>
      </c>
      <c r="IC116" s="1" t="s">
        <v>227</v>
      </c>
      <c r="ID116" s="1">
        <v>50</v>
      </c>
      <c r="IE116" s="3" t="s">
        <v>131</v>
      </c>
    </row>
    <row r="117" spans="1:237" ht="171">
      <c r="A117" s="68">
        <v>8.1</v>
      </c>
      <c r="B117" s="69" t="s">
        <v>291</v>
      </c>
      <c r="C117" s="39" t="s">
        <v>363</v>
      </c>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IA117" s="1">
        <v>8.1</v>
      </c>
      <c r="IB117" s="1" t="s">
        <v>291</v>
      </c>
      <c r="IC117" s="1" t="s">
        <v>363</v>
      </c>
    </row>
    <row r="118" spans="1:239" ht="27" customHeight="1">
      <c r="A118" s="68">
        <v>8.11</v>
      </c>
      <c r="B118" s="69" t="s">
        <v>292</v>
      </c>
      <c r="C118" s="39" t="s">
        <v>364</v>
      </c>
      <c r="D118" s="70">
        <v>360</v>
      </c>
      <c r="E118" s="71" t="s">
        <v>53</v>
      </c>
      <c r="F118" s="72">
        <v>1315.69</v>
      </c>
      <c r="G118" s="40"/>
      <c r="H118" s="24"/>
      <c r="I118" s="47" t="s">
        <v>38</v>
      </c>
      <c r="J118" s="48">
        <f>IF(I118="Less(-)",-1,1)</f>
        <v>1</v>
      </c>
      <c r="K118" s="24" t="s">
        <v>39</v>
      </c>
      <c r="L118" s="24" t="s">
        <v>4</v>
      </c>
      <c r="M118" s="41"/>
      <c r="N118" s="24"/>
      <c r="O118" s="24"/>
      <c r="P118" s="46"/>
      <c r="Q118" s="24"/>
      <c r="R118" s="24"/>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60"/>
      <c r="BA118" s="42">
        <f>ROUND(total_amount_ba($B$2,$D$2,D118,F118,J118,K118,M118),0)</f>
        <v>473648</v>
      </c>
      <c r="BB118" s="61">
        <f>BA118+SUM(N118:AZ118)</f>
        <v>473648</v>
      </c>
      <c r="BC118" s="57" t="str">
        <f>SpellNumber(L118,BB118)</f>
        <v>INR  Four Lakh Seventy Three Thousand Six Hundred &amp; Forty Eight  Only</v>
      </c>
      <c r="IA118" s="1">
        <v>8.11</v>
      </c>
      <c r="IB118" s="1" t="s">
        <v>292</v>
      </c>
      <c r="IC118" s="1" t="s">
        <v>364</v>
      </c>
      <c r="ID118" s="1">
        <v>360</v>
      </c>
      <c r="IE118" s="3" t="s">
        <v>53</v>
      </c>
    </row>
    <row r="119" spans="1:237" ht="24.75" customHeight="1">
      <c r="A119" s="68">
        <v>8.12</v>
      </c>
      <c r="B119" s="69" t="s">
        <v>293</v>
      </c>
      <c r="C119" s="39" t="s">
        <v>365</v>
      </c>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IA119" s="1">
        <v>8.12</v>
      </c>
      <c r="IB119" s="1" t="s">
        <v>293</v>
      </c>
      <c r="IC119" s="1" t="s">
        <v>365</v>
      </c>
    </row>
    <row r="120" spans="1:239" ht="28.5">
      <c r="A120" s="68">
        <v>8.13</v>
      </c>
      <c r="B120" s="69" t="s">
        <v>292</v>
      </c>
      <c r="C120" s="39" t="s">
        <v>366</v>
      </c>
      <c r="D120" s="70">
        <v>32</v>
      </c>
      <c r="E120" s="71" t="s">
        <v>53</v>
      </c>
      <c r="F120" s="72">
        <v>1355.41</v>
      </c>
      <c r="G120" s="40"/>
      <c r="H120" s="24"/>
      <c r="I120" s="47" t="s">
        <v>38</v>
      </c>
      <c r="J120" s="48">
        <f>IF(I120="Less(-)",-1,1)</f>
        <v>1</v>
      </c>
      <c r="K120" s="24" t="s">
        <v>39</v>
      </c>
      <c r="L120" s="24" t="s">
        <v>4</v>
      </c>
      <c r="M120" s="41"/>
      <c r="N120" s="24"/>
      <c r="O120" s="24"/>
      <c r="P120" s="46"/>
      <c r="Q120" s="24"/>
      <c r="R120" s="24"/>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60"/>
      <c r="BA120" s="42">
        <f>ROUND(total_amount_ba($B$2,$D$2,D120,F120,J120,K120,M120),0)</f>
        <v>43373</v>
      </c>
      <c r="BB120" s="61">
        <f>BA120+SUM(N120:AZ120)</f>
        <v>43373</v>
      </c>
      <c r="BC120" s="57" t="str">
        <f>SpellNumber(L120,BB120)</f>
        <v>INR  Forty Three Thousand Three Hundred &amp; Seventy Three  Only</v>
      </c>
      <c r="IA120" s="1">
        <v>8.13</v>
      </c>
      <c r="IB120" s="1" t="s">
        <v>292</v>
      </c>
      <c r="IC120" s="1" t="s">
        <v>366</v>
      </c>
      <c r="ID120" s="1">
        <v>32</v>
      </c>
      <c r="IE120" s="3" t="s">
        <v>53</v>
      </c>
    </row>
    <row r="121" spans="1:237" ht="15.75">
      <c r="A121" s="68">
        <v>9</v>
      </c>
      <c r="B121" s="69" t="s">
        <v>294</v>
      </c>
      <c r="C121" s="39" t="s">
        <v>367</v>
      </c>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IA121" s="1">
        <v>9</v>
      </c>
      <c r="IB121" s="1" t="s">
        <v>294</v>
      </c>
      <c r="IC121" s="1" t="s">
        <v>367</v>
      </c>
    </row>
    <row r="122" spans="1:237" ht="85.5">
      <c r="A122" s="68">
        <v>9.01</v>
      </c>
      <c r="B122" s="69" t="s">
        <v>295</v>
      </c>
      <c r="C122" s="39" t="s">
        <v>368</v>
      </c>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IA122" s="1">
        <v>9.01</v>
      </c>
      <c r="IB122" s="1" t="s">
        <v>295</v>
      </c>
      <c r="IC122" s="1" t="s">
        <v>368</v>
      </c>
    </row>
    <row r="123" spans="1:239" ht="28.5">
      <c r="A123" s="68">
        <v>9.02</v>
      </c>
      <c r="B123" s="69" t="s">
        <v>296</v>
      </c>
      <c r="C123" s="39" t="s">
        <v>369</v>
      </c>
      <c r="D123" s="70">
        <v>90</v>
      </c>
      <c r="E123" s="71" t="s">
        <v>131</v>
      </c>
      <c r="F123" s="72">
        <v>208.02</v>
      </c>
      <c r="G123" s="40"/>
      <c r="H123" s="24"/>
      <c r="I123" s="47" t="s">
        <v>38</v>
      </c>
      <c r="J123" s="48">
        <f>IF(I123="Less(-)",-1,1)</f>
        <v>1</v>
      </c>
      <c r="K123" s="24" t="s">
        <v>39</v>
      </c>
      <c r="L123" s="24" t="s">
        <v>4</v>
      </c>
      <c r="M123" s="41"/>
      <c r="N123" s="24"/>
      <c r="O123" s="24"/>
      <c r="P123" s="46"/>
      <c r="Q123" s="24"/>
      <c r="R123" s="24"/>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60"/>
      <c r="BA123" s="42">
        <f>ROUND(total_amount_ba($B$2,$D$2,D123,F123,J123,K123,M123),0)</f>
        <v>18722</v>
      </c>
      <c r="BB123" s="61">
        <f>BA123+SUM(N123:AZ123)</f>
        <v>18722</v>
      </c>
      <c r="BC123" s="57" t="str">
        <f>SpellNumber(L123,BB123)</f>
        <v>INR  Eighteen Thousand Seven Hundred &amp; Twenty Two  Only</v>
      </c>
      <c r="IA123" s="1">
        <v>9.02</v>
      </c>
      <c r="IB123" s="1" t="s">
        <v>296</v>
      </c>
      <c r="IC123" s="1" t="s">
        <v>369</v>
      </c>
      <c r="ID123" s="1">
        <v>90</v>
      </c>
      <c r="IE123" s="3" t="s">
        <v>131</v>
      </c>
    </row>
    <row r="124" spans="1:239" ht="142.5">
      <c r="A124" s="68">
        <v>9.03</v>
      </c>
      <c r="B124" s="69" t="s">
        <v>297</v>
      </c>
      <c r="C124" s="39" t="s">
        <v>370</v>
      </c>
      <c r="D124" s="70">
        <v>4</v>
      </c>
      <c r="E124" s="71" t="s">
        <v>69</v>
      </c>
      <c r="F124" s="72">
        <v>213.98</v>
      </c>
      <c r="G124" s="62">
        <v>7563</v>
      </c>
      <c r="H124" s="50"/>
      <c r="I124" s="51" t="s">
        <v>38</v>
      </c>
      <c r="J124" s="52">
        <f>IF(I124="Less(-)",-1,1)</f>
        <v>1</v>
      </c>
      <c r="K124" s="50" t="s">
        <v>39</v>
      </c>
      <c r="L124" s="50" t="s">
        <v>4</v>
      </c>
      <c r="M124" s="53"/>
      <c r="N124" s="50"/>
      <c r="O124" s="50"/>
      <c r="P124" s="54"/>
      <c r="Q124" s="50"/>
      <c r="R124" s="50"/>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42">
        <f>ROUND(total_amount_ba($B$2,$D$2,D124,F124,J124,K124,M124),0)</f>
        <v>856</v>
      </c>
      <c r="BB124" s="56">
        <f>BA124+SUM(N124:AZ124)</f>
        <v>856</v>
      </c>
      <c r="BC124" s="57" t="str">
        <f>SpellNumber(L124,BB124)</f>
        <v>INR  Eight Hundred &amp; Fifty Six  Only</v>
      </c>
      <c r="IA124" s="1">
        <v>9.03</v>
      </c>
      <c r="IB124" s="1" t="s">
        <v>297</v>
      </c>
      <c r="IC124" s="1" t="s">
        <v>370</v>
      </c>
      <c r="ID124" s="1">
        <v>4</v>
      </c>
      <c r="IE124" s="3" t="s">
        <v>69</v>
      </c>
    </row>
    <row r="125" spans="1:237" ht="99.75">
      <c r="A125" s="68">
        <v>9.04</v>
      </c>
      <c r="B125" s="69" t="s">
        <v>298</v>
      </c>
      <c r="C125" s="39" t="s">
        <v>371</v>
      </c>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IA125" s="1">
        <v>9.04</v>
      </c>
      <c r="IB125" s="1" t="s">
        <v>298</v>
      </c>
      <c r="IC125" s="1" t="s">
        <v>371</v>
      </c>
    </row>
    <row r="126" spans="1:239" ht="28.5">
      <c r="A126" s="68">
        <v>9.05</v>
      </c>
      <c r="B126" s="69" t="s">
        <v>299</v>
      </c>
      <c r="C126" s="39" t="s">
        <v>372</v>
      </c>
      <c r="D126" s="70">
        <v>164</v>
      </c>
      <c r="E126" s="71" t="s">
        <v>131</v>
      </c>
      <c r="F126" s="72">
        <v>267.47</v>
      </c>
      <c r="G126" s="62">
        <v>1814</v>
      </c>
      <c r="H126" s="50"/>
      <c r="I126" s="51" t="s">
        <v>38</v>
      </c>
      <c r="J126" s="52">
        <f>IF(I126="Less(-)",-1,1)</f>
        <v>1</v>
      </c>
      <c r="K126" s="50" t="s">
        <v>39</v>
      </c>
      <c r="L126" s="50" t="s">
        <v>4</v>
      </c>
      <c r="M126" s="53"/>
      <c r="N126" s="50"/>
      <c r="O126" s="50"/>
      <c r="P126" s="54"/>
      <c r="Q126" s="50"/>
      <c r="R126" s="50"/>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42">
        <f>ROUND(total_amount_ba($B$2,$D$2,D126,F126,J126,K126,M126),0)</f>
        <v>43865</v>
      </c>
      <c r="BB126" s="56">
        <f>BA126+SUM(N126:AZ126)</f>
        <v>43865</v>
      </c>
      <c r="BC126" s="57" t="str">
        <f>SpellNumber(L126,BB126)</f>
        <v>INR  Forty Three Thousand Eight Hundred &amp; Sixty Five  Only</v>
      </c>
      <c r="IA126" s="1">
        <v>9.05</v>
      </c>
      <c r="IB126" s="1" t="s">
        <v>299</v>
      </c>
      <c r="IC126" s="1" t="s">
        <v>372</v>
      </c>
      <c r="ID126" s="1">
        <v>164</v>
      </c>
      <c r="IE126" s="3" t="s">
        <v>131</v>
      </c>
    </row>
    <row r="127" spans="1:237" ht="99.75">
      <c r="A127" s="68">
        <v>9.06</v>
      </c>
      <c r="B127" s="69" t="s">
        <v>300</v>
      </c>
      <c r="C127" s="39" t="s">
        <v>373</v>
      </c>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IA127" s="1">
        <v>9.06</v>
      </c>
      <c r="IB127" s="1" t="s">
        <v>300</v>
      </c>
      <c r="IC127" s="1" t="s">
        <v>373</v>
      </c>
    </row>
    <row r="128" spans="1:237" ht="15.75">
      <c r="A128" s="68">
        <v>9.07</v>
      </c>
      <c r="B128" s="69" t="s">
        <v>301</v>
      </c>
      <c r="C128" s="39" t="s">
        <v>374</v>
      </c>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IA128" s="1">
        <v>9.07</v>
      </c>
      <c r="IB128" s="1" t="s">
        <v>301</v>
      </c>
      <c r="IC128" s="1" t="s">
        <v>374</v>
      </c>
    </row>
    <row r="129" spans="1:239" ht="28.5">
      <c r="A129" s="68">
        <v>9.08</v>
      </c>
      <c r="B129" s="69" t="s">
        <v>302</v>
      </c>
      <c r="C129" s="39" t="s">
        <v>375</v>
      </c>
      <c r="D129" s="70">
        <v>30</v>
      </c>
      <c r="E129" s="71" t="s">
        <v>69</v>
      </c>
      <c r="F129" s="72">
        <v>103.28</v>
      </c>
      <c r="G129" s="40"/>
      <c r="H129" s="24"/>
      <c r="I129" s="47" t="s">
        <v>38</v>
      </c>
      <c r="J129" s="48">
        <f>IF(I129="Less(-)",-1,1)</f>
        <v>1</v>
      </c>
      <c r="K129" s="24" t="s">
        <v>39</v>
      </c>
      <c r="L129" s="24" t="s">
        <v>4</v>
      </c>
      <c r="M129" s="41"/>
      <c r="N129" s="24"/>
      <c r="O129" s="24"/>
      <c r="P129" s="46"/>
      <c r="Q129" s="24"/>
      <c r="R129" s="24"/>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60"/>
      <c r="BA129" s="42">
        <f>ROUND(total_amount_ba($B$2,$D$2,D129,F129,J129,K129,M129),0)</f>
        <v>3098</v>
      </c>
      <c r="BB129" s="61">
        <f>BA129+SUM(N129:AZ129)</f>
        <v>3098</v>
      </c>
      <c r="BC129" s="57" t="str">
        <f>SpellNumber(L129,BB129)</f>
        <v>INR  Three Thousand  &amp;Ninety Eight  Only</v>
      </c>
      <c r="IA129" s="1">
        <v>9.08</v>
      </c>
      <c r="IB129" s="1" t="s">
        <v>302</v>
      </c>
      <c r="IC129" s="1" t="s">
        <v>375</v>
      </c>
      <c r="ID129" s="1">
        <v>30</v>
      </c>
      <c r="IE129" s="3" t="s">
        <v>69</v>
      </c>
    </row>
    <row r="130" spans="1:237" ht="15.75">
      <c r="A130" s="68">
        <v>9.09</v>
      </c>
      <c r="B130" s="69" t="s">
        <v>303</v>
      </c>
      <c r="C130" s="39" t="s">
        <v>376</v>
      </c>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IA130" s="1">
        <v>9.09</v>
      </c>
      <c r="IB130" s="1" t="s">
        <v>303</v>
      </c>
      <c r="IC130" s="1" t="s">
        <v>376</v>
      </c>
    </row>
    <row r="131" spans="1:239" ht="28.5">
      <c r="A131" s="68">
        <v>9.1</v>
      </c>
      <c r="B131" s="69" t="s">
        <v>304</v>
      </c>
      <c r="C131" s="39" t="s">
        <v>377</v>
      </c>
      <c r="D131" s="70">
        <v>1</v>
      </c>
      <c r="E131" s="71" t="s">
        <v>69</v>
      </c>
      <c r="F131" s="72">
        <v>113.85</v>
      </c>
      <c r="G131" s="40"/>
      <c r="H131" s="24"/>
      <c r="I131" s="47" t="s">
        <v>38</v>
      </c>
      <c r="J131" s="48">
        <f>IF(I131="Less(-)",-1,1)</f>
        <v>1</v>
      </c>
      <c r="K131" s="24" t="s">
        <v>39</v>
      </c>
      <c r="L131" s="24" t="s">
        <v>4</v>
      </c>
      <c r="M131" s="41"/>
      <c r="N131" s="24"/>
      <c r="O131" s="24"/>
      <c r="P131" s="46"/>
      <c r="Q131" s="24"/>
      <c r="R131" s="24"/>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60"/>
      <c r="BA131" s="42">
        <f>ROUND(total_amount_ba($B$2,$D$2,D131,F131,J131,K131,M131),0)</f>
        <v>114</v>
      </c>
      <c r="BB131" s="61">
        <f>BA131+SUM(N131:AZ131)</f>
        <v>114</v>
      </c>
      <c r="BC131" s="57" t="str">
        <f>SpellNumber(L131,BB131)</f>
        <v>INR  One Hundred &amp; Fourteen  Only</v>
      </c>
      <c r="IA131" s="1">
        <v>9.1</v>
      </c>
      <c r="IB131" s="1" t="s">
        <v>304</v>
      </c>
      <c r="IC131" s="1" t="s">
        <v>377</v>
      </c>
      <c r="ID131" s="1">
        <v>1</v>
      </c>
      <c r="IE131" s="3" t="s">
        <v>69</v>
      </c>
    </row>
    <row r="132" spans="1:237" ht="15.75">
      <c r="A132" s="68">
        <v>9.11</v>
      </c>
      <c r="B132" s="69" t="s">
        <v>305</v>
      </c>
      <c r="C132" s="39" t="s">
        <v>378</v>
      </c>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IA132" s="1">
        <v>9.11</v>
      </c>
      <c r="IB132" s="1" t="s">
        <v>305</v>
      </c>
      <c r="IC132" s="1" t="s">
        <v>378</v>
      </c>
    </row>
    <row r="133" spans="1:239" ht="28.5">
      <c r="A133" s="68">
        <v>9.12</v>
      </c>
      <c r="B133" s="69" t="s">
        <v>306</v>
      </c>
      <c r="C133" s="39" t="s">
        <v>379</v>
      </c>
      <c r="D133" s="70">
        <v>9</v>
      </c>
      <c r="E133" s="71" t="s">
        <v>69</v>
      </c>
      <c r="F133" s="72">
        <v>99.78</v>
      </c>
      <c r="G133" s="67">
        <v>251680</v>
      </c>
      <c r="H133" s="50"/>
      <c r="I133" s="51" t="s">
        <v>38</v>
      </c>
      <c r="J133" s="52">
        <f>IF(I133="Less(-)",-1,1)</f>
        <v>1</v>
      </c>
      <c r="K133" s="50" t="s">
        <v>39</v>
      </c>
      <c r="L133" s="50" t="s">
        <v>4</v>
      </c>
      <c r="M133" s="53"/>
      <c r="N133" s="50"/>
      <c r="O133" s="50"/>
      <c r="P133" s="54"/>
      <c r="Q133" s="50"/>
      <c r="R133" s="50"/>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42">
        <f>ROUND(total_amount_ba($B$2,$D$2,D133,F133,J133,K133,M133),0)</f>
        <v>898</v>
      </c>
      <c r="BB133" s="56">
        <f>BA133+SUM(N133:AZ133)</f>
        <v>898</v>
      </c>
      <c r="BC133" s="57" t="str">
        <f>SpellNumber(L133,BB133)</f>
        <v>INR  Eight Hundred &amp; Ninety Eight  Only</v>
      </c>
      <c r="IA133" s="1">
        <v>9.12</v>
      </c>
      <c r="IB133" s="1" t="s">
        <v>306</v>
      </c>
      <c r="IC133" s="1" t="s">
        <v>379</v>
      </c>
      <c r="ID133" s="1">
        <v>9</v>
      </c>
      <c r="IE133" s="3" t="s">
        <v>69</v>
      </c>
    </row>
    <row r="134" spans="1:237" ht="128.25">
      <c r="A134" s="68">
        <v>9.13</v>
      </c>
      <c r="B134" s="69" t="s">
        <v>307</v>
      </c>
      <c r="C134" s="39" t="s">
        <v>380</v>
      </c>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IA134" s="1">
        <v>9.13</v>
      </c>
      <c r="IB134" s="1" t="s">
        <v>307</v>
      </c>
      <c r="IC134" s="1" t="s">
        <v>380</v>
      </c>
    </row>
    <row r="135" spans="1:239" ht="28.5">
      <c r="A135" s="68">
        <v>9.14</v>
      </c>
      <c r="B135" s="69" t="s">
        <v>302</v>
      </c>
      <c r="C135" s="39" t="s">
        <v>381</v>
      </c>
      <c r="D135" s="70">
        <v>55</v>
      </c>
      <c r="E135" s="71" t="s">
        <v>69</v>
      </c>
      <c r="F135" s="72">
        <v>253.22</v>
      </c>
      <c r="G135" s="67">
        <v>68800</v>
      </c>
      <c r="H135" s="50"/>
      <c r="I135" s="51" t="s">
        <v>38</v>
      </c>
      <c r="J135" s="52">
        <f>IF(I135="Less(-)",-1,1)</f>
        <v>1</v>
      </c>
      <c r="K135" s="50" t="s">
        <v>39</v>
      </c>
      <c r="L135" s="50" t="s">
        <v>4</v>
      </c>
      <c r="M135" s="53"/>
      <c r="N135" s="50"/>
      <c r="O135" s="50"/>
      <c r="P135" s="54"/>
      <c r="Q135" s="50"/>
      <c r="R135" s="50"/>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42">
        <f>ROUND(total_amount_ba($B$2,$D$2,D135,F135,J135,K135,M135),0)</f>
        <v>13927</v>
      </c>
      <c r="BB135" s="56">
        <f aca="true" t="shared" si="12" ref="BB134:BB152">BA135+SUM(N135:AZ135)</f>
        <v>13927</v>
      </c>
      <c r="BC135" s="57" t="str">
        <f aca="true" t="shared" si="13" ref="BC134:BC152">SpellNumber(L135,BB135)</f>
        <v>INR  Thirteen Thousand Nine Hundred &amp; Twenty Seven  Only</v>
      </c>
      <c r="IA135" s="1">
        <v>9.14</v>
      </c>
      <c r="IB135" s="1" t="s">
        <v>302</v>
      </c>
      <c r="IC135" s="1" t="s">
        <v>381</v>
      </c>
      <c r="ID135" s="1">
        <v>55</v>
      </c>
      <c r="IE135" s="3" t="s">
        <v>69</v>
      </c>
    </row>
    <row r="136" spans="1:237" ht="409.5">
      <c r="A136" s="68">
        <v>9.15</v>
      </c>
      <c r="B136" s="69" t="s">
        <v>308</v>
      </c>
      <c r="C136" s="39" t="s">
        <v>382</v>
      </c>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IA136" s="1">
        <v>9.15</v>
      </c>
      <c r="IB136" s="1" t="s">
        <v>308</v>
      </c>
      <c r="IC136" s="1" t="s">
        <v>382</v>
      </c>
    </row>
    <row r="137" spans="1:239" ht="199.5">
      <c r="A137" s="68">
        <v>9.16</v>
      </c>
      <c r="B137" s="69" t="s">
        <v>309</v>
      </c>
      <c r="C137" s="39" t="s">
        <v>383</v>
      </c>
      <c r="D137" s="70">
        <v>380</v>
      </c>
      <c r="E137" s="71" t="s">
        <v>53</v>
      </c>
      <c r="F137" s="72">
        <v>1649.23</v>
      </c>
      <c r="G137" s="40"/>
      <c r="H137" s="24"/>
      <c r="I137" s="47" t="s">
        <v>38</v>
      </c>
      <c r="J137" s="48">
        <f>IF(I137="Less(-)",-1,1)</f>
        <v>1</v>
      </c>
      <c r="K137" s="24" t="s">
        <v>39</v>
      </c>
      <c r="L137" s="24" t="s">
        <v>4</v>
      </c>
      <c r="M137" s="41"/>
      <c r="N137" s="24"/>
      <c r="O137" s="24"/>
      <c r="P137" s="46"/>
      <c r="Q137" s="24"/>
      <c r="R137" s="24"/>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60"/>
      <c r="BA137" s="42">
        <f>ROUND(total_amount_ba($B$2,$D$2,D137,F137,J137,K137,M137),0)</f>
        <v>626707</v>
      </c>
      <c r="BB137" s="61">
        <f t="shared" si="12"/>
        <v>626707</v>
      </c>
      <c r="BC137" s="57" t="str">
        <f t="shared" si="13"/>
        <v>INR  Six Lakh Twenty Six Thousand Seven Hundred &amp; Seven  Only</v>
      </c>
      <c r="IA137" s="1">
        <v>9.16</v>
      </c>
      <c r="IB137" s="1" t="s">
        <v>309</v>
      </c>
      <c r="IC137" s="1" t="s">
        <v>383</v>
      </c>
      <c r="ID137" s="1">
        <v>380</v>
      </c>
      <c r="IE137" s="3" t="s">
        <v>53</v>
      </c>
    </row>
    <row r="138" spans="1:237" ht="15.75">
      <c r="A138" s="68">
        <v>10</v>
      </c>
      <c r="B138" s="69" t="s">
        <v>54</v>
      </c>
      <c r="C138" s="39" t="s">
        <v>384</v>
      </c>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IA138" s="1">
        <v>10</v>
      </c>
      <c r="IB138" s="1" t="s">
        <v>54</v>
      </c>
      <c r="IC138" s="1" t="s">
        <v>384</v>
      </c>
    </row>
    <row r="139" spans="1:237" ht="15.75">
      <c r="A139" s="68">
        <v>10.01</v>
      </c>
      <c r="B139" s="69" t="s">
        <v>77</v>
      </c>
      <c r="C139" s="39" t="s">
        <v>385</v>
      </c>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IA139" s="1">
        <v>10.01</v>
      </c>
      <c r="IB139" s="1" t="s">
        <v>77</v>
      </c>
      <c r="IC139" s="1" t="s">
        <v>385</v>
      </c>
    </row>
    <row r="140" spans="1:239" ht="28.5">
      <c r="A140" s="68">
        <v>10.02</v>
      </c>
      <c r="B140" s="69" t="s">
        <v>56</v>
      </c>
      <c r="C140" s="39" t="s">
        <v>386</v>
      </c>
      <c r="D140" s="70">
        <v>500</v>
      </c>
      <c r="E140" s="71" t="s">
        <v>53</v>
      </c>
      <c r="F140" s="72">
        <v>231.08</v>
      </c>
      <c r="G140" s="40"/>
      <c r="H140" s="24"/>
      <c r="I140" s="47" t="s">
        <v>38</v>
      </c>
      <c r="J140" s="48">
        <f>IF(I140="Less(-)",-1,1)</f>
        <v>1</v>
      </c>
      <c r="K140" s="24" t="s">
        <v>39</v>
      </c>
      <c r="L140" s="24" t="s">
        <v>4</v>
      </c>
      <c r="M140" s="41"/>
      <c r="N140" s="24"/>
      <c r="O140" s="24"/>
      <c r="P140" s="46"/>
      <c r="Q140" s="24"/>
      <c r="R140" s="24"/>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60"/>
      <c r="BA140" s="42">
        <f>ROUND(total_amount_ba($B$2,$D$2,D140,F140,J140,K140,M140),0)</f>
        <v>115540</v>
      </c>
      <c r="BB140" s="61">
        <f t="shared" si="12"/>
        <v>115540</v>
      </c>
      <c r="BC140" s="57" t="str">
        <f t="shared" si="13"/>
        <v>INR  One Lakh Fifteen Thousand Five Hundred &amp; Forty  Only</v>
      </c>
      <c r="IA140" s="1">
        <v>10.02</v>
      </c>
      <c r="IB140" s="1" t="s">
        <v>56</v>
      </c>
      <c r="IC140" s="1" t="s">
        <v>386</v>
      </c>
      <c r="ID140" s="1">
        <v>500</v>
      </c>
      <c r="IE140" s="3" t="s">
        <v>53</v>
      </c>
    </row>
    <row r="141" spans="1:237" ht="28.5">
      <c r="A141" s="68">
        <v>10.03</v>
      </c>
      <c r="B141" s="69" t="s">
        <v>55</v>
      </c>
      <c r="C141" s="39" t="s">
        <v>387</v>
      </c>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IA141" s="1">
        <v>10.03</v>
      </c>
      <c r="IB141" s="1" t="s">
        <v>55</v>
      </c>
      <c r="IC141" s="1" t="s">
        <v>387</v>
      </c>
    </row>
    <row r="142" spans="1:239" ht="42.75">
      <c r="A142" s="68">
        <v>10.04</v>
      </c>
      <c r="B142" s="69" t="s">
        <v>56</v>
      </c>
      <c r="C142" s="39" t="s">
        <v>388</v>
      </c>
      <c r="D142" s="70">
        <v>1015</v>
      </c>
      <c r="E142" s="71" t="s">
        <v>53</v>
      </c>
      <c r="F142" s="72">
        <v>266.46</v>
      </c>
      <c r="G142" s="40"/>
      <c r="H142" s="24"/>
      <c r="I142" s="47" t="s">
        <v>38</v>
      </c>
      <c r="J142" s="48">
        <f>IF(I142="Less(-)",-1,1)</f>
        <v>1</v>
      </c>
      <c r="K142" s="24" t="s">
        <v>39</v>
      </c>
      <c r="L142" s="24" t="s">
        <v>4</v>
      </c>
      <c r="M142" s="41"/>
      <c r="N142" s="24"/>
      <c r="O142" s="24"/>
      <c r="P142" s="46"/>
      <c r="Q142" s="24"/>
      <c r="R142" s="24"/>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60"/>
      <c r="BA142" s="42">
        <f>ROUND(total_amount_ba($B$2,$D$2,D142,F142,J142,K142,M142),0)</f>
        <v>270457</v>
      </c>
      <c r="BB142" s="61">
        <f t="shared" si="12"/>
        <v>270457</v>
      </c>
      <c r="BC142" s="57" t="str">
        <f t="shared" si="13"/>
        <v>INR  Two Lakh Seventy Thousand Four Hundred &amp; Fifty Seven  Only</v>
      </c>
      <c r="IA142" s="1">
        <v>10.04</v>
      </c>
      <c r="IB142" s="1" t="s">
        <v>56</v>
      </c>
      <c r="IC142" s="1" t="s">
        <v>388</v>
      </c>
      <c r="ID142" s="1">
        <v>1015</v>
      </c>
      <c r="IE142" s="3" t="s">
        <v>53</v>
      </c>
    </row>
    <row r="143" spans="1:237" ht="42.75">
      <c r="A143" s="68">
        <v>10.05</v>
      </c>
      <c r="B143" s="69" t="s">
        <v>310</v>
      </c>
      <c r="C143" s="39" t="s">
        <v>389</v>
      </c>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IA143" s="1">
        <v>10.05</v>
      </c>
      <c r="IB143" s="1" t="s">
        <v>310</v>
      </c>
      <c r="IC143" s="1" t="s">
        <v>389</v>
      </c>
    </row>
    <row r="144" spans="1:239" ht="28.5">
      <c r="A144" s="68">
        <v>10.06</v>
      </c>
      <c r="B144" s="69" t="s">
        <v>311</v>
      </c>
      <c r="C144" s="39" t="s">
        <v>390</v>
      </c>
      <c r="D144" s="70">
        <v>60</v>
      </c>
      <c r="E144" s="71" t="s">
        <v>53</v>
      </c>
      <c r="F144" s="72">
        <v>307.01</v>
      </c>
      <c r="G144" s="40"/>
      <c r="H144" s="24"/>
      <c r="I144" s="47" t="s">
        <v>38</v>
      </c>
      <c r="J144" s="48">
        <f>IF(I144="Less(-)",-1,1)</f>
        <v>1</v>
      </c>
      <c r="K144" s="24" t="s">
        <v>39</v>
      </c>
      <c r="L144" s="24" t="s">
        <v>4</v>
      </c>
      <c r="M144" s="41"/>
      <c r="N144" s="24"/>
      <c r="O144" s="24"/>
      <c r="P144" s="46"/>
      <c r="Q144" s="24"/>
      <c r="R144" s="24"/>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60"/>
      <c r="BA144" s="42">
        <f>ROUND(total_amount_ba($B$2,$D$2,D144,F144,J144,K144,M144),0)</f>
        <v>18421</v>
      </c>
      <c r="BB144" s="61">
        <f t="shared" si="12"/>
        <v>18421</v>
      </c>
      <c r="BC144" s="57" t="str">
        <f t="shared" si="13"/>
        <v>INR  Eighteen Thousand Four Hundred &amp; Twenty One  Only</v>
      </c>
      <c r="IA144" s="1">
        <v>10.06</v>
      </c>
      <c r="IB144" s="1" t="s">
        <v>311</v>
      </c>
      <c r="IC144" s="1" t="s">
        <v>390</v>
      </c>
      <c r="ID144" s="1">
        <v>60</v>
      </c>
      <c r="IE144" s="3" t="s">
        <v>53</v>
      </c>
    </row>
    <row r="145" spans="1:237" ht="15.75">
      <c r="A145" s="68">
        <v>10.07</v>
      </c>
      <c r="B145" s="69" t="s">
        <v>114</v>
      </c>
      <c r="C145" s="39" t="s">
        <v>391</v>
      </c>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IA145" s="1">
        <v>10.07</v>
      </c>
      <c r="IB145" s="1" t="s">
        <v>114</v>
      </c>
      <c r="IC145" s="1" t="s">
        <v>391</v>
      </c>
    </row>
    <row r="146" spans="1:239" ht="28.5">
      <c r="A146" s="68">
        <v>10.08</v>
      </c>
      <c r="B146" s="69" t="s">
        <v>115</v>
      </c>
      <c r="C146" s="39" t="s">
        <v>392</v>
      </c>
      <c r="D146" s="70">
        <v>100</v>
      </c>
      <c r="E146" s="71" t="s">
        <v>53</v>
      </c>
      <c r="F146" s="72">
        <v>199.34</v>
      </c>
      <c r="G146" s="40"/>
      <c r="H146" s="24"/>
      <c r="I146" s="47" t="s">
        <v>38</v>
      </c>
      <c r="J146" s="48">
        <f>IF(I146="Less(-)",-1,1)</f>
        <v>1</v>
      </c>
      <c r="K146" s="24" t="s">
        <v>39</v>
      </c>
      <c r="L146" s="24" t="s">
        <v>4</v>
      </c>
      <c r="M146" s="41"/>
      <c r="N146" s="24"/>
      <c r="O146" s="24"/>
      <c r="P146" s="46"/>
      <c r="Q146" s="24"/>
      <c r="R146" s="24"/>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60"/>
      <c r="BA146" s="42">
        <f>ROUND(total_amount_ba($B$2,$D$2,D146,F146,J146,K146,M146),0)</f>
        <v>19934</v>
      </c>
      <c r="BB146" s="61">
        <f t="shared" si="12"/>
        <v>19934</v>
      </c>
      <c r="BC146" s="57" t="str">
        <f t="shared" si="13"/>
        <v>INR  Nineteen Thousand Nine Hundred &amp; Thirty Four  Only</v>
      </c>
      <c r="IA146" s="1">
        <v>10.08</v>
      </c>
      <c r="IB146" s="1" t="s">
        <v>115</v>
      </c>
      <c r="IC146" s="1" t="s">
        <v>392</v>
      </c>
      <c r="ID146" s="1">
        <v>100</v>
      </c>
      <c r="IE146" s="3" t="s">
        <v>53</v>
      </c>
    </row>
    <row r="147" spans="1:237" ht="42.75">
      <c r="A147" s="68">
        <v>10.09</v>
      </c>
      <c r="B147" s="69" t="s">
        <v>116</v>
      </c>
      <c r="C147" s="39" t="s">
        <v>393</v>
      </c>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IA147" s="1">
        <v>10.09</v>
      </c>
      <c r="IB147" s="1" t="s">
        <v>116</v>
      </c>
      <c r="IC147" s="1" t="s">
        <v>393</v>
      </c>
    </row>
    <row r="148" spans="1:239" ht="28.5">
      <c r="A148" s="68">
        <v>10.1</v>
      </c>
      <c r="B148" s="69" t="s">
        <v>117</v>
      </c>
      <c r="C148" s="39" t="s">
        <v>394</v>
      </c>
      <c r="D148" s="70">
        <v>430</v>
      </c>
      <c r="E148" s="71" t="s">
        <v>53</v>
      </c>
      <c r="F148" s="72">
        <v>167.95</v>
      </c>
      <c r="G148" s="40"/>
      <c r="H148" s="24"/>
      <c r="I148" s="47" t="s">
        <v>38</v>
      </c>
      <c r="J148" s="48">
        <f>IF(I148="Less(-)",-1,1)</f>
        <v>1</v>
      </c>
      <c r="K148" s="24" t="s">
        <v>39</v>
      </c>
      <c r="L148" s="24" t="s">
        <v>4</v>
      </c>
      <c r="M148" s="41"/>
      <c r="N148" s="24"/>
      <c r="O148" s="24"/>
      <c r="P148" s="46"/>
      <c r="Q148" s="24"/>
      <c r="R148" s="24"/>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60"/>
      <c r="BA148" s="42">
        <f>ROUND(total_amount_ba($B$2,$D$2,D148,F148,J148,K148,M148),0)</f>
        <v>72219</v>
      </c>
      <c r="BB148" s="61">
        <f t="shared" si="12"/>
        <v>72219</v>
      </c>
      <c r="BC148" s="57" t="str">
        <f t="shared" si="13"/>
        <v>INR  Seventy Two Thousand Two Hundred &amp; Nineteen  Only</v>
      </c>
      <c r="IA148" s="1">
        <v>10.1</v>
      </c>
      <c r="IB148" s="1" t="s">
        <v>117</v>
      </c>
      <c r="IC148" s="1" t="s">
        <v>394</v>
      </c>
      <c r="ID148" s="1">
        <v>430</v>
      </c>
      <c r="IE148" s="3" t="s">
        <v>53</v>
      </c>
    </row>
    <row r="149" spans="1:237" ht="28.5">
      <c r="A149" s="68">
        <v>10.11</v>
      </c>
      <c r="B149" s="69" t="s">
        <v>118</v>
      </c>
      <c r="C149" s="39" t="s">
        <v>395</v>
      </c>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IA149" s="1">
        <v>10.11</v>
      </c>
      <c r="IB149" s="1" t="s">
        <v>118</v>
      </c>
      <c r="IC149" s="1" t="s">
        <v>395</v>
      </c>
    </row>
    <row r="150" spans="1:239" ht="15.75">
      <c r="A150" s="68">
        <v>10.12</v>
      </c>
      <c r="B150" s="69" t="s">
        <v>119</v>
      </c>
      <c r="C150" s="39" t="s">
        <v>396</v>
      </c>
      <c r="D150" s="70">
        <v>160</v>
      </c>
      <c r="E150" s="71" t="s">
        <v>53</v>
      </c>
      <c r="F150" s="72">
        <v>25.03</v>
      </c>
      <c r="G150" s="40"/>
      <c r="H150" s="24"/>
      <c r="I150" s="47" t="s">
        <v>38</v>
      </c>
      <c r="J150" s="48">
        <f>IF(I150="Less(-)",-1,1)</f>
        <v>1</v>
      </c>
      <c r="K150" s="24" t="s">
        <v>39</v>
      </c>
      <c r="L150" s="24" t="s">
        <v>4</v>
      </c>
      <c r="M150" s="41"/>
      <c r="N150" s="24"/>
      <c r="O150" s="24"/>
      <c r="P150" s="46"/>
      <c r="Q150" s="24"/>
      <c r="R150" s="24"/>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60"/>
      <c r="BA150" s="42">
        <f>ROUND(total_amount_ba($B$2,$D$2,D150,F150,J150,K150,M150),0)</f>
        <v>4005</v>
      </c>
      <c r="BB150" s="61">
        <f t="shared" si="12"/>
        <v>4005</v>
      </c>
      <c r="BC150" s="57" t="str">
        <f t="shared" si="13"/>
        <v>INR  Four Thousand  &amp;Five  Only</v>
      </c>
      <c r="IA150" s="1">
        <v>10.12</v>
      </c>
      <c r="IB150" s="1" t="s">
        <v>119</v>
      </c>
      <c r="IC150" s="1" t="s">
        <v>396</v>
      </c>
      <c r="ID150" s="1">
        <v>160</v>
      </c>
      <c r="IE150" s="3" t="s">
        <v>53</v>
      </c>
    </row>
    <row r="151" spans="1:237" ht="85.5">
      <c r="A151" s="68">
        <v>10.13</v>
      </c>
      <c r="B151" s="69" t="s">
        <v>120</v>
      </c>
      <c r="C151" s="39" t="s">
        <v>397</v>
      </c>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IA151" s="1">
        <v>10.13</v>
      </c>
      <c r="IB151" s="1" t="s">
        <v>120</v>
      </c>
      <c r="IC151" s="1" t="s">
        <v>397</v>
      </c>
    </row>
    <row r="152" spans="1:239" ht="28.5">
      <c r="A152" s="68">
        <v>10.14</v>
      </c>
      <c r="B152" s="69" t="s">
        <v>78</v>
      </c>
      <c r="C152" s="39" t="s">
        <v>398</v>
      </c>
      <c r="D152" s="70">
        <v>1500</v>
      </c>
      <c r="E152" s="71" t="s">
        <v>53</v>
      </c>
      <c r="F152" s="72">
        <v>76.41</v>
      </c>
      <c r="G152" s="40"/>
      <c r="H152" s="24"/>
      <c r="I152" s="47" t="s">
        <v>38</v>
      </c>
      <c r="J152" s="48">
        <f>IF(I152="Less(-)",-1,1)</f>
        <v>1</v>
      </c>
      <c r="K152" s="24" t="s">
        <v>39</v>
      </c>
      <c r="L152" s="24" t="s">
        <v>4</v>
      </c>
      <c r="M152" s="41"/>
      <c r="N152" s="24"/>
      <c r="O152" s="24"/>
      <c r="P152" s="46"/>
      <c r="Q152" s="24"/>
      <c r="R152" s="24"/>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60"/>
      <c r="BA152" s="42">
        <f>ROUND(total_amount_ba($B$2,$D$2,D152,F152,J152,K152,M152),0)</f>
        <v>114615</v>
      </c>
      <c r="BB152" s="61">
        <f t="shared" si="12"/>
        <v>114615</v>
      </c>
      <c r="BC152" s="57" t="str">
        <f t="shared" si="13"/>
        <v>INR  One Lakh Fourteen Thousand Six Hundred &amp; Fifteen  Only</v>
      </c>
      <c r="IA152" s="1">
        <v>10.14</v>
      </c>
      <c r="IB152" s="1" t="s">
        <v>78</v>
      </c>
      <c r="IC152" s="1" t="s">
        <v>398</v>
      </c>
      <c r="ID152" s="1">
        <v>1500</v>
      </c>
      <c r="IE152" s="3" t="s">
        <v>53</v>
      </c>
    </row>
    <row r="153" spans="1:237" ht="28.5">
      <c r="A153" s="68">
        <v>10.15</v>
      </c>
      <c r="B153" s="69" t="s">
        <v>312</v>
      </c>
      <c r="C153" s="39" t="s">
        <v>399</v>
      </c>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IA153" s="1">
        <v>10.15</v>
      </c>
      <c r="IB153" s="1" t="s">
        <v>312</v>
      </c>
      <c r="IC153" s="1" t="s">
        <v>399</v>
      </c>
    </row>
    <row r="154" spans="1:239" ht="57">
      <c r="A154" s="68">
        <v>10.16</v>
      </c>
      <c r="B154" s="69" t="s">
        <v>313</v>
      </c>
      <c r="C154" s="39" t="s">
        <v>400</v>
      </c>
      <c r="D154" s="70">
        <v>50</v>
      </c>
      <c r="E154" s="71" t="s">
        <v>53</v>
      </c>
      <c r="F154" s="72">
        <v>144.41</v>
      </c>
      <c r="G154" s="40"/>
      <c r="H154" s="24"/>
      <c r="I154" s="47" t="s">
        <v>38</v>
      </c>
      <c r="J154" s="48">
        <f>IF(I154="Less(-)",-1,1)</f>
        <v>1</v>
      </c>
      <c r="K154" s="24" t="s">
        <v>39</v>
      </c>
      <c r="L154" s="24" t="s">
        <v>4</v>
      </c>
      <c r="M154" s="41"/>
      <c r="N154" s="24"/>
      <c r="O154" s="24"/>
      <c r="P154" s="46"/>
      <c r="Q154" s="24"/>
      <c r="R154" s="24"/>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60"/>
      <c r="BA154" s="42">
        <f>ROUND(total_amount_ba($B$2,$D$2,D154,F154,J154,K154,M154),0)</f>
        <v>7221</v>
      </c>
      <c r="BB154" s="61">
        <f>BA154+SUM(N154:AZ154)</f>
        <v>7221</v>
      </c>
      <c r="BC154" s="57" t="str">
        <f>SpellNumber(L154,BB154)</f>
        <v>INR  Seven Thousand Two Hundred &amp; Twenty One  Only</v>
      </c>
      <c r="IA154" s="1">
        <v>10.16</v>
      </c>
      <c r="IB154" s="1" t="s">
        <v>313</v>
      </c>
      <c r="IC154" s="1" t="s">
        <v>400</v>
      </c>
      <c r="ID154" s="1">
        <v>50</v>
      </c>
      <c r="IE154" s="3" t="s">
        <v>53</v>
      </c>
    </row>
    <row r="155" spans="1:237" ht="42.75">
      <c r="A155" s="68">
        <v>10.17</v>
      </c>
      <c r="B155" s="69" t="s">
        <v>121</v>
      </c>
      <c r="C155" s="39" t="s">
        <v>401</v>
      </c>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IA155" s="1">
        <v>10.17</v>
      </c>
      <c r="IB155" s="1" t="s">
        <v>121</v>
      </c>
      <c r="IC155" s="1" t="s">
        <v>401</v>
      </c>
    </row>
    <row r="156" spans="1:239" ht="57">
      <c r="A156" s="68">
        <v>10.18</v>
      </c>
      <c r="B156" s="69" t="s">
        <v>122</v>
      </c>
      <c r="C156" s="39" t="s">
        <v>402</v>
      </c>
      <c r="D156" s="70">
        <v>1100</v>
      </c>
      <c r="E156" s="71" t="s">
        <v>53</v>
      </c>
      <c r="F156" s="72">
        <v>141.29</v>
      </c>
      <c r="G156" s="40"/>
      <c r="H156" s="24"/>
      <c r="I156" s="47" t="s">
        <v>38</v>
      </c>
      <c r="J156" s="48">
        <f>IF(I156="Less(-)",-1,1)</f>
        <v>1</v>
      </c>
      <c r="K156" s="24" t="s">
        <v>39</v>
      </c>
      <c r="L156" s="24" t="s">
        <v>4</v>
      </c>
      <c r="M156" s="41"/>
      <c r="N156" s="24"/>
      <c r="O156" s="24"/>
      <c r="P156" s="46"/>
      <c r="Q156" s="24"/>
      <c r="R156" s="24"/>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60"/>
      <c r="BA156" s="42">
        <f>ROUND(total_amount_ba($B$2,$D$2,D156,F156,J156,K156,M156),0)</f>
        <v>155419</v>
      </c>
      <c r="BB156" s="61">
        <f>BA156+SUM(N156:AZ156)</f>
        <v>155419</v>
      </c>
      <c r="BC156" s="57" t="str">
        <f>SpellNumber(L156,BB156)</f>
        <v>INR  One Lakh Fifty Five Thousand Four Hundred &amp; Nineteen  Only</v>
      </c>
      <c r="IA156" s="1">
        <v>10.18</v>
      </c>
      <c r="IB156" s="1" t="s">
        <v>122</v>
      </c>
      <c r="IC156" s="1" t="s">
        <v>402</v>
      </c>
      <c r="ID156" s="1">
        <v>1100</v>
      </c>
      <c r="IE156" s="3" t="s">
        <v>53</v>
      </c>
    </row>
    <row r="157" spans="1:237" ht="42.75">
      <c r="A157" s="68">
        <v>10.19</v>
      </c>
      <c r="B157" s="69" t="s">
        <v>88</v>
      </c>
      <c r="C157" s="39" t="s">
        <v>403</v>
      </c>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IA157" s="1">
        <v>10.19</v>
      </c>
      <c r="IB157" s="1" t="s">
        <v>88</v>
      </c>
      <c r="IC157" s="1" t="s">
        <v>403</v>
      </c>
    </row>
    <row r="158" spans="1:239" ht="28.5">
      <c r="A158" s="68">
        <v>10.2</v>
      </c>
      <c r="B158" s="69" t="s">
        <v>78</v>
      </c>
      <c r="C158" s="39" t="s">
        <v>404</v>
      </c>
      <c r="D158" s="70">
        <v>80</v>
      </c>
      <c r="E158" s="71" t="s">
        <v>53</v>
      </c>
      <c r="F158" s="72">
        <v>106.57</v>
      </c>
      <c r="G158" s="40"/>
      <c r="H158" s="24"/>
      <c r="I158" s="47" t="s">
        <v>38</v>
      </c>
      <c r="J158" s="48">
        <f>IF(I158="Less(-)",-1,1)</f>
        <v>1</v>
      </c>
      <c r="K158" s="24" t="s">
        <v>39</v>
      </c>
      <c r="L158" s="24" t="s">
        <v>4</v>
      </c>
      <c r="M158" s="41"/>
      <c r="N158" s="24"/>
      <c r="O158" s="24"/>
      <c r="P158" s="46"/>
      <c r="Q158" s="24"/>
      <c r="R158" s="24"/>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60"/>
      <c r="BA158" s="42">
        <f>ROUND(total_amount_ba($B$2,$D$2,D158,F158,J158,K158,M158),0)</f>
        <v>8526</v>
      </c>
      <c r="BB158" s="61">
        <f>BA158+SUM(N158:AZ158)</f>
        <v>8526</v>
      </c>
      <c r="BC158" s="57" t="str">
        <f>SpellNumber(L158,BB158)</f>
        <v>INR  Eight Thousand Five Hundred &amp; Twenty Six  Only</v>
      </c>
      <c r="IA158" s="1">
        <v>10.2</v>
      </c>
      <c r="IB158" s="1" t="s">
        <v>78</v>
      </c>
      <c r="IC158" s="1" t="s">
        <v>404</v>
      </c>
      <c r="ID158" s="1">
        <v>80</v>
      </c>
      <c r="IE158" s="3" t="s">
        <v>53</v>
      </c>
    </row>
    <row r="159" spans="1:237" ht="42.75">
      <c r="A159" s="68">
        <v>10.21</v>
      </c>
      <c r="B159" s="69" t="s">
        <v>123</v>
      </c>
      <c r="C159" s="39" t="s">
        <v>405</v>
      </c>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IA159" s="1">
        <v>10.21</v>
      </c>
      <c r="IB159" s="1" t="s">
        <v>123</v>
      </c>
      <c r="IC159" s="1" t="s">
        <v>405</v>
      </c>
    </row>
    <row r="160" spans="1:239" ht="57">
      <c r="A160" s="68">
        <v>10.22</v>
      </c>
      <c r="B160" s="69" t="s">
        <v>124</v>
      </c>
      <c r="C160" s="39" t="s">
        <v>406</v>
      </c>
      <c r="D160" s="70">
        <v>110</v>
      </c>
      <c r="E160" s="71" t="s">
        <v>53</v>
      </c>
      <c r="F160" s="72">
        <v>155.32</v>
      </c>
      <c r="G160" s="62">
        <v>434553</v>
      </c>
      <c r="H160" s="50"/>
      <c r="I160" s="51" t="s">
        <v>38</v>
      </c>
      <c r="J160" s="52">
        <f>IF(I160="Less(-)",-1,1)</f>
        <v>1</v>
      </c>
      <c r="K160" s="50" t="s">
        <v>39</v>
      </c>
      <c r="L160" s="50" t="s">
        <v>4</v>
      </c>
      <c r="M160" s="53"/>
      <c r="N160" s="50"/>
      <c r="O160" s="50"/>
      <c r="P160" s="54"/>
      <c r="Q160" s="50"/>
      <c r="R160" s="50"/>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42">
        <f>ROUND(total_amount_ba($B$2,$D$2,D160,F160,J160,K160,M160),0)</f>
        <v>17085</v>
      </c>
      <c r="BB160" s="56">
        <f>BA160+SUM(N160:AZ160)</f>
        <v>17085</v>
      </c>
      <c r="BC160" s="57" t="str">
        <f>SpellNumber(L160,BB160)</f>
        <v>INR  Seventeen Thousand  &amp;Eighty Five  Only</v>
      </c>
      <c r="IA160" s="1">
        <v>10.22</v>
      </c>
      <c r="IB160" s="1" t="s">
        <v>124</v>
      </c>
      <c r="IC160" s="1" t="s">
        <v>406</v>
      </c>
      <c r="ID160" s="1">
        <v>110</v>
      </c>
      <c r="IE160" s="3" t="s">
        <v>53</v>
      </c>
    </row>
    <row r="161" spans="1:239" ht="85.5">
      <c r="A161" s="68">
        <v>10.23</v>
      </c>
      <c r="B161" s="69" t="s">
        <v>125</v>
      </c>
      <c r="C161" s="39" t="s">
        <v>407</v>
      </c>
      <c r="D161" s="70">
        <v>1500</v>
      </c>
      <c r="E161" s="71" t="s">
        <v>53</v>
      </c>
      <c r="F161" s="72">
        <v>100.96</v>
      </c>
      <c r="G161" s="40"/>
      <c r="H161" s="24"/>
      <c r="I161" s="47" t="s">
        <v>38</v>
      </c>
      <c r="J161" s="48">
        <f>IF(I161="Less(-)",-1,1)</f>
        <v>1</v>
      </c>
      <c r="K161" s="24" t="s">
        <v>39</v>
      </c>
      <c r="L161" s="24" t="s">
        <v>4</v>
      </c>
      <c r="M161" s="41"/>
      <c r="N161" s="24"/>
      <c r="O161" s="24"/>
      <c r="P161" s="46"/>
      <c r="Q161" s="24"/>
      <c r="R161" s="24"/>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60"/>
      <c r="BA161" s="42">
        <f>ROUND(total_amount_ba($B$2,$D$2,D161,F161,J161,K161,M161),0)</f>
        <v>151440</v>
      </c>
      <c r="BB161" s="61">
        <f>BA161+SUM(N161:AZ161)</f>
        <v>151440</v>
      </c>
      <c r="BC161" s="57" t="str">
        <f>SpellNumber(L161,BB161)</f>
        <v>INR  One Lakh Fifty One Thousand Four Hundred &amp; Forty  Only</v>
      </c>
      <c r="IA161" s="1">
        <v>10.23</v>
      </c>
      <c r="IB161" s="1" t="s">
        <v>125</v>
      </c>
      <c r="IC161" s="1" t="s">
        <v>407</v>
      </c>
      <c r="ID161" s="1">
        <v>1500</v>
      </c>
      <c r="IE161" s="3" t="s">
        <v>53</v>
      </c>
    </row>
    <row r="162" spans="1:237" ht="15.75">
      <c r="A162" s="68">
        <v>11</v>
      </c>
      <c r="B162" s="69" t="s">
        <v>314</v>
      </c>
      <c r="C162" s="39" t="s">
        <v>408</v>
      </c>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IA162" s="1">
        <v>11</v>
      </c>
      <c r="IB162" s="1" t="s">
        <v>314</v>
      </c>
      <c r="IC162" s="1" t="s">
        <v>408</v>
      </c>
    </row>
    <row r="163" spans="1:239" ht="327.75">
      <c r="A163" s="72">
        <v>11.01</v>
      </c>
      <c r="B163" s="69" t="s">
        <v>315</v>
      </c>
      <c r="C163" s="39" t="s">
        <v>409</v>
      </c>
      <c r="D163" s="70">
        <v>2128</v>
      </c>
      <c r="E163" s="71" t="s">
        <v>53</v>
      </c>
      <c r="F163" s="72">
        <v>226.17</v>
      </c>
      <c r="G163" s="40"/>
      <c r="H163" s="24"/>
      <c r="I163" s="47" t="s">
        <v>38</v>
      </c>
      <c r="J163" s="48">
        <f>IF(I163="Less(-)",-1,1)</f>
        <v>1</v>
      </c>
      <c r="K163" s="24" t="s">
        <v>39</v>
      </c>
      <c r="L163" s="24" t="s">
        <v>4</v>
      </c>
      <c r="M163" s="41"/>
      <c r="N163" s="24"/>
      <c r="O163" s="24"/>
      <c r="P163" s="46"/>
      <c r="Q163" s="24"/>
      <c r="R163" s="24"/>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60"/>
      <c r="BA163" s="42">
        <f>ROUND(total_amount_ba($B$2,$D$2,D163,F163,J163,K163,M163),0)</f>
        <v>481290</v>
      </c>
      <c r="BB163" s="61">
        <f>BA163+SUM(N163:AZ163)</f>
        <v>481290</v>
      </c>
      <c r="BC163" s="57" t="str">
        <f>SpellNumber(L163,BB163)</f>
        <v>INR  Four Lakh Eighty One Thousand Two Hundred &amp; Ninety  Only</v>
      </c>
      <c r="IA163" s="1">
        <v>11.01</v>
      </c>
      <c r="IB163" s="1" t="s">
        <v>315</v>
      </c>
      <c r="IC163" s="1" t="s">
        <v>409</v>
      </c>
      <c r="ID163" s="1">
        <v>2128</v>
      </c>
      <c r="IE163" s="3" t="s">
        <v>53</v>
      </c>
    </row>
    <row r="164" spans="1:237" ht="15.75">
      <c r="A164" s="68">
        <v>12</v>
      </c>
      <c r="B164" s="69" t="s">
        <v>126</v>
      </c>
      <c r="C164" s="39" t="s">
        <v>410</v>
      </c>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IA164" s="1">
        <v>12</v>
      </c>
      <c r="IB164" s="1" t="s">
        <v>126</v>
      </c>
      <c r="IC164" s="1" t="s">
        <v>410</v>
      </c>
    </row>
    <row r="165" spans="1:237" ht="57">
      <c r="A165" s="68">
        <v>12.01</v>
      </c>
      <c r="B165" s="69" t="s">
        <v>316</v>
      </c>
      <c r="C165" s="39" t="s">
        <v>411</v>
      </c>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IA165" s="1">
        <v>12.01</v>
      </c>
      <c r="IB165" s="1" t="s">
        <v>316</v>
      </c>
      <c r="IC165" s="1" t="s">
        <v>411</v>
      </c>
    </row>
    <row r="166" spans="1:239" ht="28.5">
      <c r="A166" s="68">
        <v>12.02</v>
      </c>
      <c r="B166" s="69" t="s">
        <v>317</v>
      </c>
      <c r="C166" s="39" t="s">
        <v>412</v>
      </c>
      <c r="D166" s="70">
        <v>41</v>
      </c>
      <c r="E166" s="71" t="s">
        <v>68</v>
      </c>
      <c r="F166" s="72">
        <v>1523.41</v>
      </c>
      <c r="G166" s="40"/>
      <c r="H166" s="24"/>
      <c r="I166" s="47" t="s">
        <v>38</v>
      </c>
      <c r="J166" s="48">
        <f>IF(I166="Less(-)",-1,1)</f>
        <v>1</v>
      </c>
      <c r="K166" s="24" t="s">
        <v>39</v>
      </c>
      <c r="L166" s="24" t="s">
        <v>4</v>
      </c>
      <c r="M166" s="41"/>
      <c r="N166" s="24"/>
      <c r="O166" s="24"/>
      <c r="P166" s="46"/>
      <c r="Q166" s="24"/>
      <c r="R166" s="24"/>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60"/>
      <c r="BA166" s="42">
        <f>ROUND(total_amount_ba($B$2,$D$2,D166,F166,J166,K166,M166),0)</f>
        <v>62460</v>
      </c>
      <c r="BB166" s="61">
        <f>BA166+SUM(N166:AZ166)</f>
        <v>62460</v>
      </c>
      <c r="BC166" s="57" t="str">
        <f>SpellNumber(L166,BB166)</f>
        <v>INR  Sixty Two Thousand Four Hundred &amp; Sixty  Only</v>
      </c>
      <c r="IA166" s="1">
        <v>12.02</v>
      </c>
      <c r="IB166" s="1" t="s">
        <v>317</v>
      </c>
      <c r="IC166" s="1" t="s">
        <v>412</v>
      </c>
      <c r="ID166" s="1">
        <v>41</v>
      </c>
      <c r="IE166" s="3" t="s">
        <v>68</v>
      </c>
    </row>
    <row r="167" spans="1:239" ht="71.25">
      <c r="A167" s="68">
        <v>12.03</v>
      </c>
      <c r="B167" s="69" t="s">
        <v>318</v>
      </c>
      <c r="C167" s="39" t="s">
        <v>413</v>
      </c>
      <c r="D167" s="70">
        <v>12.5</v>
      </c>
      <c r="E167" s="71" t="s">
        <v>68</v>
      </c>
      <c r="F167" s="72">
        <v>2222.44</v>
      </c>
      <c r="G167" s="40"/>
      <c r="H167" s="24"/>
      <c r="I167" s="47" t="s">
        <v>38</v>
      </c>
      <c r="J167" s="48">
        <f>IF(I167="Less(-)",-1,1)</f>
        <v>1</v>
      </c>
      <c r="K167" s="24" t="s">
        <v>39</v>
      </c>
      <c r="L167" s="24" t="s">
        <v>4</v>
      </c>
      <c r="M167" s="41"/>
      <c r="N167" s="24"/>
      <c r="O167" s="24"/>
      <c r="P167" s="46"/>
      <c r="Q167" s="24"/>
      <c r="R167" s="24"/>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60"/>
      <c r="BA167" s="42">
        <f>ROUND(total_amount_ba($B$2,$D$2,D167,F167,J167,K167,M167),0)</f>
        <v>27781</v>
      </c>
      <c r="BB167" s="61">
        <f>BA167+SUM(N167:AZ167)</f>
        <v>27781</v>
      </c>
      <c r="BC167" s="57" t="str">
        <f>SpellNumber(L167,BB167)</f>
        <v>INR  Twenty Seven Thousand Seven Hundred &amp; Eighty One  Only</v>
      </c>
      <c r="IA167" s="1">
        <v>12.03</v>
      </c>
      <c r="IB167" s="1" t="s">
        <v>318</v>
      </c>
      <c r="IC167" s="1" t="s">
        <v>413</v>
      </c>
      <c r="ID167" s="1">
        <v>12.5</v>
      </c>
      <c r="IE167" s="3" t="s">
        <v>68</v>
      </c>
    </row>
    <row r="168" spans="1:237" ht="85.5">
      <c r="A168" s="68">
        <v>12.04</v>
      </c>
      <c r="B168" s="69" t="s">
        <v>70</v>
      </c>
      <c r="C168" s="39" t="s">
        <v>414</v>
      </c>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IA168" s="1">
        <v>12.04</v>
      </c>
      <c r="IB168" s="1" t="s">
        <v>70</v>
      </c>
      <c r="IC168" s="1" t="s">
        <v>414</v>
      </c>
    </row>
    <row r="169" spans="1:239" ht="29.25" customHeight="1">
      <c r="A169" s="68">
        <v>12.05</v>
      </c>
      <c r="B169" s="69" t="s">
        <v>71</v>
      </c>
      <c r="C169" s="39" t="s">
        <v>415</v>
      </c>
      <c r="D169" s="70">
        <v>0.8</v>
      </c>
      <c r="E169" s="71" t="s">
        <v>68</v>
      </c>
      <c r="F169" s="72">
        <v>1288.82</v>
      </c>
      <c r="G169" s="62">
        <v>1455</v>
      </c>
      <c r="H169" s="50"/>
      <c r="I169" s="51" t="s">
        <v>38</v>
      </c>
      <c r="J169" s="52">
        <f>IF(I169="Less(-)",-1,1)</f>
        <v>1</v>
      </c>
      <c r="K169" s="50" t="s">
        <v>39</v>
      </c>
      <c r="L169" s="50" t="s">
        <v>4</v>
      </c>
      <c r="M169" s="53"/>
      <c r="N169" s="50"/>
      <c r="O169" s="50"/>
      <c r="P169" s="54"/>
      <c r="Q169" s="50"/>
      <c r="R169" s="50"/>
      <c r="S169" s="54"/>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42">
        <f>ROUND(total_amount_ba($B$2,$D$2,D169,F169,J169,K169,M169),0)</f>
        <v>1031</v>
      </c>
      <c r="BB169" s="56">
        <f>BA169+SUM(N169:AZ169)</f>
        <v>1031</v>
      </c>
      <c r="BC169" s="57" t="str">
        <f>SpellNumber(L169,BB169)</f>
        <v>INR  One Thousand  &amp;Thirty One  Only</v>
      </c>
      <c r="IA169" s="1">
        <v>12.05</v>
      </c>
      <c r="IB169" s="1" t="s">
        <v>71</v>
      </c>
      <c r="IC169" s="1" t="s">
        <v>415</v>
      </c>
      <c r="ID169" s="1">
        <v>0.8</v>
      </c>
      <c r="IE169" s="3" t="s">
        <v>68</v>
      </c>
    </row>
    <row r="170" spans="1:239" ht="71.25">
      <c r="A170" s="68">
        <v>12.06</v>
      </c>
      <c r="B170" s="69" t="s">
        <v>319</v>
      </c>
      <c r="C170" s="39" t="s">
        <v>416</v>
      </c>
      <c r="D170" s="70">
        <v>395</v>
      </c>
      <c r="E170" s="71" t="s">
        <v>53</v>
      </c>
      <c r="F170" s="72">
        <v>69.79</v>
      </c>
      <c r="G170" s="40"/>
      <c r="H170" s="24"/>
      <c r="I170" s="47" t="s">
        <v>38</v>
      </c>
      <c r="J170" s="48">
        <f>IF(I170="Less(-)",-1,1)</f>
        <v>1</v>
      </c>
      <c r="K170" s="24" t="s">
        <v>39</v>
      </c>
      <c r="L170" s="24" t="s">
        <v>4</v>
      </c>
      <c r="M170" s="41"/>
      <c r="N170" s="24"/>
      <c r="O170" s="24"/>
      <c r="P170" s="46"/>
      <c r="Q170" s="24"/>
      <c r="R170" s="24"/>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60"/>
      <c r="BA170" s="42">
        <f>ROUND(total_amount_ba($B$2,$D$2,D170,F170,J170,K170,M170),0)</f>
        <v>27567</v>
      </c>
      <c r="BB170" s="61">
        <f>BA170+SUM(N170:AZ170)</f>
        <v>27567</v>
      </c>
      <c r="BC170" s="57" t="str">
        <f>SpellNumber(L170,BB170)</f>
        <v>INR  Twenty Seven Thousand Five Hundred &amp; Sixty Seven  Only</v>
      </c>
      <c r="IA170" s="1">
        <v>12.06</v>
      </c>
      <c r="IB170" s="1" t="s">
        <v>319</v>
      </c>
      <c r="IC170" s="1" t="s">
        <v>416</v>
      </c>
      <c r="ID170" s="1">
        <v>395</v>
      </c>
      <c r="IE170" s="3" t="s">
        <v>53</v>
      </c>
    </row>
    <row r="171" spans="1:239" ht="42.75">
      <c r="A171" s="68">
        <v>12.07</v>
      </c>
      <c r="B171" s="69" t="s">
        <v>320</v>
      </c>
      <c r="C171" s="39" t="s">
        <v>417</v>
      </c>
      <c r="D171" s="70">
        <v>49</v>
      </c>
      <c r="E171" s="71" t="s">
        <v>68</v>
      </c>
      <c r="F171" s="72">
        <v>571.94</v>
      </c>
      <c r="G171" s="50"/>
      <c r="H171" s="50"/>
      <c r="I171" s="51" t="s">
        <v>38</v>
      </c>
      <c r="J171" s="52">
        <f>IF(I171="Less(-)",-1,1)</f>
        <v>1</v>
      </c>
      <c r="K171" s="50" t="s">
        <v>39</v>
      </c>
      <c r="L171" s="50" t="s">
        <v>4</v>
      </c>
      <c r="M171" s="53"/>
      <c r="N171" s="50"/>
      <c r="O171" s="50"/>
      <c r="P171" s="54"/>
      <c r="Q171" s="50"/>
      <c r="R171" s="50"/>
      <c r="S171" s="54"/>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42">
        <f>ROUND(total_amount_ba($B$2,$D$2,D171,F171,J171,K171,M171),0)</f>
        <v>28025</v>
      </c>
      <c r="BB171" s="56">
        <f>BA171+SUM(N171:AZ171)</f>
        <v>28025</v>
      </c>
      <c r="BC171" s="57" t="str">
        <f>SpellNumber(L171,BB171)</f>
        <v>INR  Twenty Eight Thousand  &amp;Twenty Five  Only</v>
      </c>
      <c r="IA171" s="1">
        <v>12.07</v>
      </c>
      <c r="IB171" s="1" t="s">
        <v>320</v>
      </c>
      <c r="IC171" s="1" t="s">
        <v>417</v>
      </c>
      <c r="ID171" s="1">
        <v>49</v>
      </c>
      <c r="IE171" s="3" t="s">
        <v>68</v>
      </c>
    </row>
    <row r="172" spans="1:239" ht="128.25">
      <c r="A172" s="68">
        <v>12.08</v>
      </c>
      <c r="B172" s="69" t="s">
        <v>321</v>
      </c>
      <c r="C172" s="39" t="s">
        <v>418</v>
      </c>
      <c r="D172" s="70">
        <v>131</v>
      </c>
      <c r="E172" s="71" t="s">
        <v>68</v>
      </c>
      <c r="F172" s="72">
        <v>121.74</v>
      </c>
      <c r="G172" s="40"/>
      <c r="H172" s="24"/>
      <c r="I172" s="47" t="s">
        <v>38</v>
      </c>
      <c r="J172" s="48">
        <f>IF(I172="Less(-)",-1,1)</f>
        <v>1</v>
      </c>
      <c r="K172" s="24" t="s">
        <v>39</v>
      </c>
      <c r="L172" s="24" t="s">
        <v>4</v>
      </c>
      <c r="M172" s="41"/>
      <c r="N172" s="24"/>
      <c r="O172" s="24"/>
      <c r="P172" s="46"/>
      <c r="Q172" s="24"/>
      <c r="R172" s="24"/>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60"/>
      <c r="BA172" s="42">
        <f>ROUND(total_amount_ba($B$2,$D$2,D172,F172,J172,K172,M172),0)</f>
        <v>15948</v>
      </c>
      <c r="BB172" s="61">
        <f>BA172+SUM(N172:AZ172)</f>
        <v>15948</v>
      </c>
      <c r="BC172" s="57" t="str">
        <f>SpellNumber(L172,BB172)</f>
        <v>INR  Fifteen Thousand Nine Hundred &amp; Forty Eight  Only</v>
      </c>
      <c r="IA172" s="1">
        <v>12.08</v>
      </c>
      <c r="IB172" s="1" t="s">
        <v>321</v>
      </c>
      <c r="IC172" s="1" t="s">
        <v>418</v>
      </c>
      <c r="ID172" s="1">
        <v>131</v>
      </c>
      <c r="IE172" s="3" t="s">
        <v>68</v>
      </c>
    </row>
    <row r="173" spans="1:237" ht="15.75">
      <c r="A173" s="68">
        <v>13</v>
      </c>
      <c r="B173" s="69" t="s">
        <v>322</v>
      </c>
      <c r="C173" s="39" t="s">
        <v>419</v>
      </c>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IA173" s="1">
        <v>13</v>
      </c>
      <c r="IB173" s="1" t="s">
        <v>322</v>
      </c>
      <c r="IC173" s="1" t="s">
        <v>419</v>
      </c>
    </row>
    <row r="174" spans="1:239" ht="409.5">
      <c r="A174" s="68">
        <v>13.01</v>
      </c>
      <c r="B174" s="69" t="s">
        <v>323</v>
      </c>
      <c r="C174" s="39" t="s">
        <v>420</v>
      </c>
      <c r="D174" s="70">
        <v>118</v>
      </c>
      <c r="E174" s="71" t="s">
        <v>131</v>
      </c>
      <c r="F174" s="72">
        <v>2250.5</v>
      </c>
      <c r="G174" s="40"/>
      <c r="H174" s="24"/>
      <c r="I174" s="47" t="s">
        <v>38</v>
      </c>
      <c r="J174" s="48">
        <f>IF(I174="Less(-)",-1,1)</f>
        <v>1</v>
      </c>
      <c r="K174" s="24" t="s">
        <v>39</v>
      </c>
      <c r="L174" s="24" t="s">
        <v>4</v>
      </c>
      <c r="M174" s="41"/>
      <c r="N174" s="24"/>
      <c r="O174" s="24"/>
      <c r="P174" s="46"/>
      <c r="Q174" s="24"/>
      <c r="R174" s="24"/>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60"/>
      <c r="BA174" s="42">
        <f>ROUND(total_amount_ba($B$2,$D$2,D174,F174,J174,K174,M174),0)</f>
        <v>265559</v>
      </c>
      <c r="BB174" s="61">
        <f>BA174+SUM(N174:AZ174)</f>
        <v>265559</v>
      </c>
      <c r="BC174" s="57" t="str">
        <f>SpellNumber(L174,BB174)</f>
        <v>INR  Two Lakh Sixty Five Thousand Five Hundred &amp; Fifty Nine  Only</v>
      </c>
      <c r="IA174" s="1">
        <v>13.01</v>
      </c>
      <c r="IB174" s="1" t="s">
        <v>323</v>
      </c>
      <c r="IC174" s="1" t="s">
        <v>420</v>
      </c>
      <c r="ID174" s="1">
        <v>118</v>
      </c>
      <c r="IE174" s="3" t="s">
        <v>131</v>
      </c>
    </row>
    <row r="175" spans="1:237" ht="15.75">
      <c r="A175" s="68">
        <v>14</v>
      </c>
      <c r="B175" s="69" t="s">
        <v>324</v>
      </c>
      <c r="C175" s="39" t="s">
        <v>421</v>
      </c>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IA175" s="1">
        <v>14</v>
      </c>
      <c r="IB175" s="1" t="s">
        <v>324</v>
      </c>
      <c r="IC175" s="1" t="s">
        <v>421</v>
      </c>
    </row>
    <row r="176" spans="1:237" ht="285">
      <c r="A176" s="68">
        <v>14.01</v>
      </c>
      <c r="B176" s="69" t="s">
        <v>325</v>
      </c>
      <c r="C176" s="39" t="s">
        <v>422</v>
      </c>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IA176" s="1">
        <v>14.01</v>
      </c>
      <c r="IB176" s="1" t="s">
        <v>325</v>
      </c>
      <c r="IC176" s="1" t="s">
        <v>422</v>
      </c>
    </row>
    <row r="177" spans="1:237" ht="15.75">
      <c r="A177" s="68">
        <v>14.02</v>
      </c>
      <c r="B177" s="69" t="s">
        <v>326</v>
      </c>
      <c r="C177" s="39" t="s">
        <v>423</v>
      </c>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IA177" s="1">
        <v>14.02</v>
      </c>
      <c r="IB177" s="1" t="s">
        <v>326</v>
      </c>
      <c r="IC177" s="1" t="s">
        <v>423</v>
      </c>
    </row>
    <row r="178" spans="1:239" ht="57">
      <c r="A178" s="68">
        <v>14.03</v>
      </c>
      <c r="B178" s="69" t="s">
        <v>327</v>
      </c>
      <c r="C178" s="39" t="s">
        <v>424</v>
      </c>
      <c r="D178" s="70">
        <v>250</v>
      </c>
      <c r="E178" s="71" t="s">
        <v>89</v>
      </c>
      <c r="F178" s="72">
        <v>371.72</v>
      </c>
      <c r="G178" s="50"/>
      <c r="H178" s="50"/>
      <c r="I178" s="51" t="s">
        <v>38</v>
      </c>
      <c r="J178" s="52">
        <f>IF(I178="Less(-)",-1,1)</f>
        <v>1</v>
      </c>
      <c r="K178" s="50" t="s">
        <v>39</v>
      </c>
      <c r="L178" s="50" t="s">
        <v>4</v>
      </c>
      <c r="M178" s="53"/>
      <c r="N178" s="50"/>
      <c r="O178" s="50"/>
      <c r="P178" s="54"/>
      <c r="Q178" s="50"/>
      <c r="R178" s="50"/>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42">
        <f>ROUND(total_amount_ba($B$2,$D$2,D178,F178,J178,K178,M178),0)</f>
        <v>92930</v>
      </c>
      <c r="BB178" s="56">
        <f>BA178+SUM(N178:AZ178)</f>
        <v>92930</v>
      </c>
      <c r="BC178" s="57" t="str">
        <f>SpellNumber(L178,BB178)</f>
        <v>INR  Ninety Two Thousand Nine Hundred &amp; Thirty  Only</v>
      </c>
      <c r="IA178" s="1">
        <v>14.03</v>
      </c>
      <c r="IB178" s="1" t="s">
        <v>327</v>
      </c>
      <c r="IC178" s="1" t="s">
        <v>424</v>
      </c>
      <c r="ID178" s="1">
        <v>250</v>
      </c>
      <c r="IE178" s="3" t="s">
        <v>89</v>
      </c>
    </row>
    <row r="179" spans="1:237" ht="99.75">
      <c r="A179" s="68">
        <v>14.04</v>
      </c>
      <c r="B179" s="69" t="s">
        <v>328</v>
      </c>
      <c r="C179" s="39" t="s">
        <v>425</v>
      </c>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IA179" s="1">
        <v>14.04</v>
      </c>
      <c r="IB179" s="1" t="s">
        <v>328</v>
      </c>
      <c r="IC179" s="1" t="s">
        <v>425</v>
      </c>
    </row>
    <row r="180" spans="1:239" ht="57">
      <c r="A180" s="68">
        <v>14.05</v>
      </c>
      <c r="B180" s="69" t="s">
        <v>327</v>
      </c>
      <c r="C180" s="39" t="s">
        <v>426</v>
      </c>
      <c r="D180" s="70">
        <v>200</v>
      </c>
      <c r="E180" s="71" t="s">
        <v>89</v>
      </c>
      <c r="F180" s="72">
        <v>450.15</v>
      </c>
      <c r="G180" s="50">
        <v>30600</v>
      </c>
      <c r="H180" s="50"/>
      <c r="I180" s="51" t="s">
        <v>38</v>
      </c>
      <c r="J180" s="52">
        <f>IF(I180="Less(-)",-1,1)</f>
        <v>1</v>
      </c>
      <c r="K180" s="50" t="s">
        <v>39</v>
      </c>
      <c r="L180" s="50" t="s">
        <v>4</v>
      </c>
      <c r="M180" s="53"/>
      <c r="N180" s="50"/>
      <c r="O180" s="50"/>
      <c r="P180" s="54"/>
      <c r="Q180" s="50"/>
      <c r="R180" s="50"/>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42">
        <f>ROUND(total_amount_ba($B$2,$D$2,D180,F180,J180,K180,M180),0)</f>
        <v>90030</v>
      </c>
      <c r="BB180" s="56">
        <f>BA180+SUM(N180:AZ180)</f>
        <v>90030</v>
      </c>
      <c r="BC180" s="57" t="str">
        <f>SpellNumber(L180,BB180)</f>
        <v>INR  Ninety Thousand  &amp;Thirty  Only</v>
      </c>
      <c r="IA180" s="1">
        <v>14.05</v>
      </c>
      <c r="IB180" s="1" t="s">
        <v>327</v>
      </c>
      <c r="IC180" s="1" t="s">
        <v>426</v>
      </c>
      <c r="ID180" s="1">
        <v>200</v>
      </c>
      <c r="IE180" s="3" t="s">
        <v>89</v>
      </c>
    </row>
    <row r="181" spans="1:237" ht="114">
      <c r="A181" s="68">
        <v>14.06</v>
      </c>
      <c r="B181" s="69" t="s">
        <v>329</v>
      </c>
      <c r="C181" s="39" t="s">
        <v>427</v>
      </c>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IA181" s="1">
        <v>14.06</v>
      </c>
      <c r="IB181" s="1" t="s">
        <v>329</v>
      </c>
      <c r="IC181" s="1" t="s">
        <v>427</v>
      </c>
    </row>
    <row r="182" spans="1:239" ht="28.5">
      <c r="A182" s="68">
        <v>14.07</v>
      </c>
      <c r="B182" s="69" t="s">
        <v>330</v>
      </c>
      <c r="C182" s="39" t="s">
        <v>428</v>
      </c>
      <c r="D182" s="70">
        <v>45</v>
      </c>
      <c r="E182" s="71" t="s">
        <v>53</v>
      </c>
      <c r="F182" s="72">
        <v>1136.69</v>
      </c>
      <c r="G182" s="50">
        <v>30600</v>
      </c>
      <c r="H182" s="50"/>
      <c r="I182" s="51" t="s">
        <v>38</v>
      </c>
      <c r="J182" s="52">
        <f>IF(I182="Less(-)",-1,1)</f>
        <v>1</v>
      </c>
      <c r="K182" s="50" t="s">
        <v>39</v>
      </c>
      <c r="L182" s="50" t="s">
        <v>4</v>
      </c>
      <c r="M182" s="53"/>
      <c r="N182" s="50"/>
      <c r="O182" s="50"/>
      <c r="P182" s="54"/>
      <c r="Q182" s="50"/>
      <c r="R182" s="50"/>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42">
        <f>ROUND(total_amount_ba($B$2,$D$2,D182,F182,J182,K182,M182),0)</f>
        <v>51151</v>
      </c>
      <c r="BB182" s="56">
        <f>BA182+SUM(N182:AZ182)</f>
        <v>51151</v>
      </c>
      <c r="BC182" s="57" t="str">
        <f>SpellNumber(L182,BB182)</f>
        <v>INR  Fifty One Thousand One Hundred &amp; Fifty One  Only</v>
      </c>
      <c r="IA182" s="1">
        <v>14.07</v>
      </c>
      <c r="IB182" s="1" t="s">
        <v>330</v>
      </c>
      <c r="IC182" s="1" t="s">
        <v>428</v>
      </c>
      <c r="ID182" s="1">
        <v>45</v>
      </c>
      <c r="IE182" s="3" t="s">
        <v>53</v>
      </c>
    </row>
    <row r="183" spans="1:237" ht="57">
      <c r="A183" s="68">
        <v>14.08</v>
      </c>
      <c r="B183" s="69" t="s">
        <v>331</v>
      </c>
      <c r="C183" s="39" t="s">
        <v>429</v>
      </c>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IA183" s="1">
        <v>14.08</v>
      </c>
      <c r="IB183" s="1" t="s">
        <v>331</v>
      </c>
      <c r="IC183" s="1" t="s">
        <v>429</v>
      </c>
    </row>
    <row r="184" spans="1:239" ht="28.5">
      <c r="A184" s="68">
        <v>14.09</v>
      </c>
      <c r="B184" s="69" t="s">
        <v>332</v>
      </c>
      <c r="C184" s="39" t="s">
        <v>430</v>
      </c>
      <c r="D184" s="70">
        <v>32</v>
      </c>
      <c r="E184" s="71" t="s">
        <v>69</v>
      </c>
      <c r="F184" s="72">
        <v>59.22</v>
      </c>
      <c r="G184" s="40"/>
      <c r="H184" s="24"/>
      <c r="I184" s="47" t="s">
        <v>38</v>
      </c>
      <c r="J184" s="48">
        <f aca="true" t="shared" si="14" ref="J184:J196">IF(I184="Less(-)",-1,1)</f>
        <v>1</v>
      </c>
      <c r="K184" s="24" t="s">
        <v>39</v>
      </c>
      <c r="L184" s="24" t="s">
        <v>4</v>
      </c>
      <c r="M184" s="41"/>
      <c r="N184" s="24"/>
      <c r="O184" s="24"/>
      <c r="P184" s="46"/>
      <c r="Q184" s="24"/>
      <c r="R184" s="24"/>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60"/>
      <c r="BA184" s="42">
        <f>ROUND(total_amount_ba($B$2,$D$2,D184,F184,J184,K184,M184),0)</f>
        <v>1895</v>
      </c>
      <c r="BB184" s="61">
        <f>BA184+SUM(N184:AZ184)</f>
        <v>1895</v>
      </c>
      <c r="BC184" s="57" t="str">
        <f>SpellNumber(L184,BB184)</f>
        <v>INR  One Thousand Eight Hundred &amp; Ninety Five  Only</v>
      </c>
      <c r="IA184" s="1">
        <v>14.09</v>
      </c>
      <c r="IB184" s="1" t="s">
        <v>332</v>
      </c>
      <c r="IC184" s="1" t="s">
        <v>430</v>
      </c>
      <c r="ID184" s="1">
        <v>32</v>
      </c>
      <c r="IE184" s="3" t="s">
        <v>69</v>
      </c>
    </row>
    <row r="185" spans="1:237" ht="15.75">
      <c r="A185" s="68">
        <v>15</v>
      </c>
      <c r="B185" s="69" t="s">
        <v>127</v>
      </c>
      <c r="C185" s="39" t="s">
        <v>431</v>
      </c>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IA185" s="1">
        <v>15</v>
      </c>
      <c r="IB185" s="1" t="s">
        <v>127</v>
      </c>
      <c r="IC185" s="1" t="s">
        <v>431</v>
      </c>
    </row>
    <row r="186" spans="1:237" ht="327.75">
      <c r="A186" s="68">
        <v>15.01</v>
      </c>
      <c r="B186" s="69" t="s">
        <v>333</v>
      </c>
      <c r="C186" s="39" t="s">
        <v>432</v>
      </c>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IA186" s="1">
        <v>15.01</v>
      </c>
      <c r="IB186" s="1" t="s">
        <v>333</v>
      </c>
      <c r="IC186" s="1" t="s">
        <v>432</v>
      </c>
    </row>
    <row r="187" spans="1:239" ht="28.5">
      <c r="A187" s="68">
        <v>15.02</v>
      </c>
      <c r="B187" s="69" t="s">
        <v>334</v>
      </c>
      <c r="C187" s="39" t="s">
        <v>433</v>
      </c>
      <c r="D187" s="70">
        <v>13.5</v>
      </c>
      <c r="E187" s="71" t="s">
        <v>53</v>
      </c>
      <c r="F187" s="72">
        <v>1186.93</v>
      </c>
      <c r="G187" s="40"/>
      <c r="H187" s="24"/>
      <c r="I187" s="47" t="s">
        <v>38</v>
      </c>
      <c r="J187" s="48">
        <f t="shared" si="14"/>
        <v>1</v>
      </c>
      <c r="K187" s="24" t="s">
        <v>39</v>
      </c>
      <c r="L187" s="24" t="s">
        <v>4</v>
      </c>
      <c r="M187" s="41"/>
      <c r="N187" s="24"/>
      <c r="O187" s="24"/>
      <c r="P187" s="46"/>
      <c r="Q187" s="24"/>
      <c r="R187" s="24"/>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60"/>
      <c r="BA187" s="42">
        <f>ROUND(total_amount_ba($B$2,$D$2,D187,F187,J187,K187,M187),0)</f>
        <v>16024</v>
      </c>
      <c r="BB187" s="61">
        <f>BA187+SUM(N187:AZ187)</f>
        <v>16024</v>
      </c>
      <c r="BC187" s="57" t="str">
        <f>SpellNumber(L187,BB187)</f>
        <v>INR  Sixteen Thousand  &amp;Twenty Four  Only</v>
      </c>
      <c r="IA187" s="1">
        <v>15.02</v>
      </c>
      <c r="IB187" s="1" t="s">
        <v>334</v>
      </c>
      <c r="IC187" s="1" t="s">
        <v>433</v>
      </c>
      <c r="ID187" s="1">
        <v>13.5</v>
      </c>
      <c r="IE187" s="3" t="s">
        <v>53</v>
      </c>
    </row>
    <row r="188" spans="1:237" ht="256.5">
      <c r="A188" s="68">
        <v>15.03</v>
      </c>
      <c r="B188" s="69" t="s">
        <v>335</v>
      </c>
      <c r="C188" s="39" t="s">
        <v>434</v>
      </c>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IA188" s="1">
        <v>15.03</v>
      </c>
      <c r="IB188" s="1" t="s">
        <v>335</v>
      </c>
      <c r="IC188" s="1" t="s">
        <v>434</v>
      </c>
    </row>
    <row r="189" spans="1:239" ht="28.5">
      <c r="A189" s="68">
        <v>15.04</v>
      </c>
      <c r="B189" s="69" t="s">
        <v>336</v>
      </c>
      <c r="C189" s="39" t="s">
        <v>435</v>
      </c>
      <c r="D189" s="70">
        <v>20</v>
      </c>
      <c r="E189" s="71" t="s">
        <v>53</v>
      </c>
      <c r="F189" s="72">
        <v>1523.89</v>
      </c>
      <c r="G189" s="40"/>
      <c r="H189" s="24"/>
      <c r="I189" s="47" t="s">
        <v>38</v>
      </c>
      <c r="J189" s="48">
        <f t="shared" si="14"/>
        <v>1</v>
      </c>
      <c r="K189" s="24" t="s">
        <v>39</v>
      </c>
      <c r="L189" s="24" t="s">
        <v>4</v>
      </c>
      <c r="M189" s="41"/>
      <c r="N189" s="24"/>
      <c r="O189" s="24"/>
      <c r="P189" s="46"/>
      <c r="Q189" s="24"/>
      <c r="R189" s="24"/>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60"/>
      <c r="BA189" s="42">
        <f aca="true" t="shared" si="15" ref="BA189:BA196">ROUND(total_amount_ba($B$2,$D$2,D189,F189,J189,K189,M189),0)</f>
        <v>30478</v>
      </c>
      <c r="BB189" s="61">
        <f aca="true" t="shared" si="16" ref="BB189:BB196">BA189+SUM(N189:AZ189)</f>
        <v>30478</v>
      </c>
      <c r="BC189" s="57" t="str">
        <f aca="true" t="shared" si="17" ref="BC189:BC196">SpellNumber(L189,BB189)</f>
        <v>INR  Thirty Thousand Four Hundred &amp; Seventy Eight  Only</v>
      </c>
      <c r="IA189" s="1">
        <v>15.04</v>
      </c>
      <c r="IB189" s="1" t="s">
        <v>336</v>
      </c>
      <c r="IC189" s="1" t="s">
        <v>435</v>
      </c>
      <c r="ID189" s="1">
        <v>20</v>
      </c>
      <c r="IE189" s="3" t="s">
        <v>53</v>
      </c>
    </row>
    <row r="190" spans="1:239" ht="270.75">
      <c r="A190" s="68">
        <v>15.05</v>
      </c>
      <c r="B190" s="69" t="s">
        <v>337</v>
      </c>
      <c r="C190" s="39" t="s">
        <v>436</v>
      </c>
      <c r="D190" s="70">
        <v>60</v>
      </c>
      <c r="E190" s="71" t="s">
        <v>53</v>
      </c>
      <c r="F190" s="72">
        <v>408.24</v>
      </c>
      <c r="G190" s="62">
        <v>12714</v>
      </c>
      <c r="H190" s="50"/>
      <c r="I190" s="51" t="s">
        <v>38</v>
      </c>
      <c r="J190" s="52">
        <f t="shared" si="14"/>
        <v>1</v>
      </c>
      <c r="K190" s="50" t="s">
        <v>39</v>
      </c>
      <c r="L190" s="50" t="s">
        <v>4</v>
      </c>
      <c r="M190" s="53"/>
      <c r="N190" s="50"/>
      <c r="O190" s="50"/>
      <c r="P190" s="54"/>
      <c r="Q190" s="50"/>
      <c r="R190" s="50"/>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42">
        <f t="shared" si="15"/>
        <v>24494</v>
      </c>
      <c r="BB190" s="56">
        <f t="shared" si="16"/>
        <v>24494</v>
      </c>
      <c r="BC190" s="57" t="str">
        <f t="shared" si="17"/>
        <v>INR  Twenty Four Thousand Four Hundred &amp; Ninety Four  Only</v>
      </c>
      <c r="IA190" s="1">
        <v>15.05</v>
      </c>
      <c r="IB190" s="1" t="s">
        <v>337</v>
      </c>
      <c r="IC190" s="1" t="s">
        <v>436</v>
      </c>
      <c r="ID190" s="1">
        <v>60</v>
      </c>
      <c r="IE190" s="3" t="s">
        <v>53</v>
      </c>
    </row>
    <row r="191" spans="1:237" ht="409.5">
      <c r="A191" s="68">
        <v>15.06</v>
      </c>
      <c r="B191" s="69" t="s">
        <v>128</v>
      </c>
      <c r="C191" s="39" t="s">
        <v>437</v>
      </c>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IA191" s="1">
        <v>15.06</v>
      </c>
      <c r="IB191" s="1" t="s">
        <v>128</v>
      </c>
      <c r="IC191" s="1" t="s">
        <v>437</v>
      </c>
    </row>
    <row r="192" spans="1:239" ht="42.75">
      <c r="A192" s="68">
        <v>15.07</v>
      </c>
      <c r="B192" s="69" t="s">
        <v>129</v>
      </c>
      <c r="C192" s="39" t="s">
        <v>438</v>
      </c>
      <c r="D192" s="70">
        <v>31</v>
      </c>
      <c r="E192" s="71" t="s">
        <v>53</v>
      </c>
      <c r="F192" s="72">
        <v>1226.21</v>
      </c>
      <c r="G192" s="40"/>
      <c r="H192" s="24"/>
      <c r="I192" s="47" t="s">
        <v>38</v>
      </c>
      <c r="J192" s="48">
        <f t="shared" si="14"/>
        <v>1</v>
      </c>
      <c r="K192" s="24" t="s">
        <v>39</v>
      </c>
      <c r="L192" s="24" t="s">
        <v>4</v>
      </c>
      <c r="M192" s="41"/>
      <c r="N192" s="24"/>
      <c r="O192" s="24"/>
      <c r="P192" s="46"/>
      <c r="Q192" s="24"/>
      <c r="R192" s="24"/>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60"/>
      <c r="BA192" s="42">
        <f t="shared" si="15"/>
        <v>38013</v>
      </c>
      <c r="BB192" s="61">
        <f t="shared" si="16"/>
        <v>38013</v>
      </c>
      <c r="BC192" s="57" t="str">
        <f t="shared" si="17"/>
        <v>INR  Thirty Eight Thousand  &amp;Thirteen  Only</v>
      </c>
      <c r="IA192" s="1">
        <v>15.07</v>
      </c>
      <c r="IB192" s="1" t="s">
        <v>129</v>
      </c>
      <c r="IC192" s="1" t="s">
        <v>438</v>
      </c>
      <c r="ID192" s="1">
        <v>31</v>
      </c>
      <c r="IE192" s="3" t="s">
        <v>53</v>
      </c>
    </row>
    <row r="193" spans="1:237" ht="28.5">
      <c r="A193" s="68">
        <v>15.08</v>
      </c>
      <c r="B193" s="69" t="s">
        <v>338</v>
      </c>
      <c r="C193" s="39" t="s">
        <v>439</v>
      </c>
      <c r="D193" s="80"/>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IA193" s="1">
        <v>15.08</v>
      </c>
      <c r="IB193" s="1" t="s">
        <v>338</v>
      </c>
      <c r="IC193" s="1" t="s">
        <v>439</v>
      </c>
    </row>
    <row r="194" spans="1:239" ht="42.75">
      <c r="A194" s="68">
        <v>15.09</v>
      </c>
      <c r="B194" s="69" t="s">
        <v>339</v>
      </c>
      <c r="C194" s="39" t="s">
        <v>440</v>
      </c>
      <c r="D194" s="70">
        <v>17.6</v>
      </c>
      <c r="E194" s="71" t="s">
        <v>68</v>
      </c>
      <c r="F194" s="72">
        <v>6071.59</v>
      </c>
      <c r="G194" s="40"/>
      <c r="H194" s="24"/>
      <c r="I194" s="47" t="s">
        <v>38</v>
      </c>
      <c r="J194" s="48">
        <f t="shared" si="14"/>
        <v>1</v>
      </c>
      <c r="K194" s="24" t="s">
        <v>39</v>
      </c>
      <c r="L194" s="24" t="s">
        <v>4</v>
      </c>
      <c r="M194" s="41"/>
      <c r="N194" s="24"/>
      <c r="O194" s="24"/>
      <c r="P194" s="46"/>
      <c r="Q194" s="24"/>
      <c r="R194" s="24"/>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60"/>
      <c r="BA194" s="42">
        <f t="shared" si="15"/>
        <v>106860</v>
      </c>
      <c r="BB194" s="61">
        <f t="shared" si="16"/>
        <v>106860</v>
      </c>
      <c r="BC194" s="57" t="str">
        <f t="shared" si="17"/>
        <v>INR  One Lakh Six Thousand Eight Hundred &amp; Sixty  Only</v>
      </c>
      <c r="IA194" s="1">
        <v>15.09</v>
      </c>
      <c r="IB194" s="1" t="s">
        <v>339</v>
      </c>
      <c r="IC194" s="1" t="s">
        <v>440</v>
      </c>
      <c r="ID194" s="1">
        <v>17.6</v>
      </c>
      <c r="IE194" s="3" t="s">
        <v>68</v>
      </c>
    </row>
    <row r="195" spans="1:237" ht="15.75">
      <c r="A195" s="68">
        <v>16</v>
      </c>
      <c r="B195" s="69" t="s">
        <v>340</v>
      </c>
      <c r="C195" s="39" t="s">
        <v>441</v>
      </c>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IA195" s="1">
        <v>16</v>
      </c>
      <c r="IB195" s="1" t="s">
        <v>340</v>
      </c>
      <c r="IC195" s="1" t="s">
        <v>441</v>
      </c>
    </row>
    <row r="196" spans="1:237" ht="156.75">
      <c r="A196" s="68">
        <v>16.01</v>
      </c>
      <c r="B196" s="69" t="s">
        <v>341</v>
      </c>
      <c r="C196" s="39" t="s">
        <v>442</v>
      </c>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IA196" s="1">
        <v>16.01</v>
      </c>
      <c r="IB196" s="1" t="s">
        <v>341</v>
      </c>
      <c r="IC196" s="1" t="s">
        <v>442</v>
      </c>
    </row>
    <row r="197" spans="1:239" ht="28.5">
      <c r="A197" s="68">
        <v>16.02</v>
      </c>
      <c r="B197" s="69" t="s">
        <v>342</v>
      </c>
      <c r="C197" s="39" t="s">
        <v>443</v>
      </c>
      <c r="D197" s="70">
        <v>28.5</v>
      </c>
      <c r="E197" s="71" t="s">
        <v>53</v>
      </c>
      <c r="F197" s="72">
        <v>170.62</v>
      </c>
      <c r="G197" s="50">
        <v>30600</v>
      </c>
      <c r="H197" s="50"/>
      <c r="I197" s="51" t="s">
        <v>38</v>
      </c>
      <c r="J197" s="52">
        <f>IF(I197="Less(-)",-1,1)</f>
        <v>1</v>
      </c>
      <c r="K197" s="50" t="s">
        <v>39</v>
      </c>
      <c r="L197" s="50" t="s">
        <v>4</v>
      </c>
      <c r="M197" s="53"/>
      <c r="N197" s="50"/>
      <c r="O197" s="50"/>
      <c r="P197" s="54"/>
      <c r="Q197" s="50"/>
      <c r="R197" s="50"/>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42">
        <f>ROUND(total_amount_ba($B$2,$D$2,D197,F197,J197,K197,M197),0)</f>
        <v>4863</v>
      </c>
      <c r="BB197" s="56">
        <f>BA197+SUM(N197:AZ197)</f>
        <v>4863</v>
      </c>
      <c r="BC197" s="57" t="str">
        <f>SpellNumber(L197,BB197)</f>
        <v>INR  Four Thousand Eight Hundred &amp; Sixty Three  Only</v>
      </c>
      <c r="IA197" s="1">
        <v>16.02</v>
      </c>
      <c r="IB197" s="1" t="s">
        <v>342</v>
      </c>
      <c r="IC197" s="1" t="s">
        <v>443</v>
      </c>
      <c r="ID197" s="1">
        <v>28.5</v>
      </c>
      <c r="IE197" s="3" t="s">
        <v>53</v>
      </c>
    </row>
    <row r="198" spans="1:237" ht="142.5">
      <c r="A198" s="68">
        <v>16.03</v>
      </c>
      <c r="B198" s="69" t="s">
        <v>343</v>
      </c>
      <c r="C198" s="39" t="s">
        <v>444</v>
      </c>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IA198" s="1">
        <v>16.03</v>
      </c>
      <c r="IB198" s="1" t="s">
        <v>343</v>
      </c>
      <c r="IC198" s="1" t="s">
        <v>444</v>
      </c>
    </row>
    <row r="199" spans="1:239" ht="28.5">
      <c r="A199" s="68">
        <v>16.04</v>
      </c>
      <c r="B199" s="69" t="s">
        <v>344</v>
      </c>
      <c r="C199" s="39" t="s">
        <v>445</v>
      </c>
      <c r="D199" s="70">
        <v>130</v>
      </c>
      <c r="E199" s="71" t="s">
        <v>131</v>
      </c>
      <c r="F199" s="72">
        <v>10.34</v>
      </c>
      <c r="G199" s="40"/>
      <c r="H199" s="24"/>
      <c r="I199" s="47" t="s">
        <v>38</v>
      </c>
      <c r="J199" s="48">
        <f>IF(I199="Less(-)",-1,1)</f>
        <v>1</v>
      </c>
      <c r="K199" s="24" t="s">
        <v>39</v>
      </c>
      <c r="L199" s="24" t="s">
        <v>4</v>
      </c>
      <c r="M199" s="41"/>
      <c r="N199" s="24"/>
      <c r="O199" s="24"/>
      <c r="P199" s="46"/>
      <c r="Q199" s="24"/>
      <c r="R199" s="24"/>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60"/>
      <c r="BA199" s="42">
        <f>ROUND(total_amount_ba($B$2,$D$2,D199,F199,J199,K199,M199),0)</f>
        <v>1344</v>
      </c>
      <c r="BB199" s="61">
        <f>BA199+SUM(N199:AZ199)</f>
        <v>1344</v>
      </c>
      <c r="BC199" s="57" t="str">
        <f>SpellNumber(L199,BB199)</f>
        <v>INR  One Thousand Three Hundred &amp; Forty Four  Only</v>
      </c>
      <c r="IA199" s="1">
        <v>16.04</v>
      </c>
      <c r="IB199" s="1" t="s">
        <v>344</v>
      </c>
      <c r="IC199" s="1" t="s">
        <v>445</v>
      </c>
      <c r="ID199" s="1">
        <v>130</v>
      </c>
      <c r="IE199" s="3" t="s">
        <v>131</v>
      </c>
    </row>
    <row r="200" spans="1:237" ht="156.75">
      <c r="A200" s="68">
        <v>16.05</v>
      </c>
      <c r="B200" s="69" t="s">
        <v>345</v>
      </c>
      <c r="C200" s="39" t="s">
        <v>446</v>
      </c>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IA200" s="1">
        <v>16.05</v>
      </c>
      <c r="IB200" s="1" t="s">
        <v>345</v>
      </c>
      <c r="IC200" s="1" t="s">
        <v>446</v>
      </c>
    </row>
    <row r="201" spans="1:239" ht="28.5">
      <c r="A201" s="68">
        <v>16.06</v>
      </c>
      <c r="B201" s="69" t="s">
        <v>346</v>
      </c>
      <c r="C201" s="39" t="s">
        <v>447</v>
      </c>
      <c r="D201" s="70">
        <v>144</v>
      </c>
      <c r="E201" s="71" t="s">
        <v>69</v>
      </c>
      <c r="F201" s="72">
        <v>99.12</v>
      </c>
      <c r="G201" s="40"/>
      <c r="H201" s="24"/>
      <c r="I201" s="47" t="s">
        <v>38</v>
      </c>
      <c r="J201" s="48">
        <f>IF(I201="Less(-)",-1,1)</f>
        <v>1</v>
      </c>
      <c r="K201" s="24" t="s">
        <v>39</v>
      </c>
      <c r="L201" s="24" t="s">
        <v>4</v>
      </c>
      <c r="M201" s="41"/>
      <c r="N201" s="24"/>
      <c r="O201" s="24"/>
      <c r="P201" s="46"/>
      <c r="Q201" s="24"/>
      <c r="R201" s="24"/>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60"/>
      <c r="BA201" s="42">
        <f aca="true" t="shared" si="18" ref="BA200:BA206">ROUND(total_amount_ba($B$2,$D$2,D201,F201,J201,K201,M201),0)</f>
        <v>14273</v>
      </c>
      <c r="BB201" s="61">
        <f aca="true" t="shared" si="19" ref="BB200:BB206">BA201+SUM(N201:AZ201)</f>
        <v>14273</v>
      </c>
      <c r="BC201" s="57" t="str">
        <f aca="true" t="shared" si="20" ref="BC200:BC206">SpellNumber(L201,BB201)</f>
        <v>INR  Fourteen Thousand Two Hundred &amp; Seventy Three  Only</v>
      </c>
      <c r="IA201" s="1">
        <v>16.06</v>
      </c>
      <c r="IB201" s="1" t="s">
        <v>346</v>
      </c>
      <c r="IC201" s="1" t="s">
        <v>447</v>
      </c>
      <c r="ID201" s="1">
        <v>144</v>
      </c>
      <c r="IE201" s="3" t="s">
        <v>69</v>
      </c>
    </row>
    <row r="202" spans="1:237" ht="71.25">
      <c r="A202" s="68">
        <v>16.07</v>
      </c>
      <c r="B202" s="69" t="s">
        <v>347</v>
      </c>
      <c r="C202" s="39" t="s">
        <v>448</v>
      </c>
      <c r="D202" s="80"/>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IA202" s="1">
        <v>16.07</v>
      </c>
      <c r="IB202" s="1" t="s">
        <v>347</v>
      </c>
      <c r="IC202" s="1" t="s">
        <v>448</v>
      </c>
    </row>
    <row r="203" spans="1:239" ht="71.25">
      <c r="A203" s="68">
        <v>16.08</v>
      </c>
      <c r="B203" s="69" t="s">
        <v>348</v>
      </c>
      <c r="C203" s="39" t="s">
        <v>449</v>
      </c>
      <c r="D203" s="70">
        <v>32</v>
      </c>
      <c r="E203" s="71" t="s">
        <v>53</v>
      </c>
      <c r="F203" s="72">
        <v>102.84</v>
      </c>
      <c r="G203" s="40"/>
      <c r="H203" s="24"/>
      <c r="I203" s="47" t="s">
        <v>38</v>
      </c>
      <c r="J203" s="48">
        <f>IF(I203="Less(-)",-1,1)</f>
        <v>1</v>
      </c>
      <c r="K203" s="24" t="s">
        <v>39</v>
      </c>
      <c r="L203" s="24" t="s">
        <v>4</v>
      </c>
      <c r="M203" s="41"/>
      <c r="N203" s="24"/>
      <c r="O203" s="24"/>
      <c r="P203" s="46"/>
      <c r="Q203" s="24"/>
      <c r="R203" s="24"/>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60"/>
      <c r="BA203" s="42">
        <f t="shared" si="18"/>
        <v>3291</v>
      </c>
      <c r="BB203" s="61">
        <f t="shared" si="19"/>
        <v>3291</v>
      </c>
      <c r="BC203" s="57" t="str">
        <f t="shared" si="20"/>
        <v>INR  Three Thousand Two Hundred &amp; Ninety One  Only</v>
      </c>
      <c r="IA203" s="1">
        <v>16.08</v>
      </c>
      <c r="IB203" s="1" t="s">
        <v>348</v>
      </c>
      <c r="IC203" s="1" t="s">
        <v>449</v>
      </c>
      <c r="ID203" s="1">
        <v>32</v>
      </c>
      <c r="IE203" s="3" t="s">
        <v>53</v>
      </c>
    </row>
    <row r="204" spans="1:237" ht="142.5">
      <c r="A204" s="68">
        <v>16.09</v>
      </c>
      <c r="B204" s="69" t="s">
        <v>349</v>
      </c>
      <c r="C204" s="39" t="s">
        <v>450</v>
      </c>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IA204" s="1">
        <v>16.09</v>
      </c>
      <c r="IB204" s="1" t="s">
        <v>349</v>
      </c>
      <c r="IC204" s="1" t="s">
        <v>450</v>
      </c>
    </row>
    <row r="205" spans="1:239" ht="57">
      <c r="A205" s="68">
        <v>16.1</v>
      </c>
      <c r="B205" s="69" t="s">
        <v>350</v>
      </c>
      <c r="C205" s="39" t="s">
        <v>451</v>
      </c>
      <c r="D205" s="70">
        <v>50</v>
      </c>
      <c r="E205" s="71" t="s">
        <v>89</v>
      </c>
      <c r="F205" s="72">
        <v>89.03</v>
      </c>
      <c r="G205" s="40"/>
      <c r="H205" s="24"/>
      <c r="I205" s="47" t="s">
        <v>38</v>
      </c>
      <c r="J205" s="48">
        <f>IF(I205="Less(-)",-1,1)</f>
        <v>1</v>
      </c>
      <c r="K205" s="24" t="s">
        <v>39</v>
      </c>
      <c r="L205" s="24" t="s">
        <v>4</v>
      </c>
      <c r="M205" s="41"/>
      <c r="N205" s="24"/>
      <c r="O205" s="24"/>
      <c r="P205" s="46"/>
      <c r="Q205" s="24"/>
      <c r="R205" s="24"/>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60"/>
      <c r="BA205" s="42">
        <f t="shared" si="18"/>
        <v>4452</v>
      </c>
      <c r="BB205" s="61">
        <f t="shared" si="19"/>
        <v>4452</v>
      </c>
      <c r="BC205" s="57" t="str">
        <f t="shared" si="20"/>
        <v>INR  Four Thousand Four Hundred &amp; Fifty Two  Only</v>
      </c>
      <c r="IA205" s="1">
        <v>16.1</v>
      </c>
      <c r="IB205" s="1" t="s">
        <v>350</v>
      </c>
      <c r="IC205" s="1" t="s">
        <v>451</v>
      </c>
      <c r="ID205" s="1">
        <v>50</v>
      </c>
      <c r="IE205" s="3" t="s">
        <v>89</v>
      </c>
    </row>
    <row r="206" spans="1:237" ht="99.75">
      <c r="A206" s="68">
        <v>16.11</v>
      </c>
      <c r="B206" s="69" t="s">
        <v>351</v>
      </c>
      <c r="C206" s="39" t="s">
        <v>452</v>
      </c>
      <c r="D206" s="80"/>
      <c r="E206" s="80"/>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IA206" s="1">
        <v>16.11</v>
      </c>
      <c r="IB206" s="1" t="s">
        <v>351</v>
      </c>
      <c r="IC206" s="1" t="s">
        <v>452</v>
      </c>
    </row>
    <row r="207" spans="1:239" ht="28.5">
      <c r="A207" s="68">
        <v>16.12</v>
      </c>
      <c r="B207" s="69" t="s">
        <v>352</v>
      </c>
      <c r="C207" s="39" t="s">
        <v>453</v>
      </c>
      <c r="D207" s="70">
        <v>415</v>
      </c>
      <c r="E207" s="71" t="s">
        <v>53</v>
      </c>
      <c r="F207" s="72">
        <v>39.89</v>
      </c>
      <c r="G207" s="40"/>
      <c r="H207" s="24"/>
      <c r="I207" s="47" t="s">
        <v>38</v>
      </c>
      <c r="J207" s="48">
        <f>IF(I207="Less(-)",-1,1)</f>
        <v>1</v>
      </c>
      <c r="K207" s="24" t="s">
        <v>39</v>
      </c>
      <c r="L207" s="24" t="s">
        <v>4</v>
      </c>
      <c r="M207" s="41"/>
      <c r="N207" s="24"/>
      <c r="O207" s="24"/>
      <c r="P207" s="46"/>
      <c r="Q207" s="24"/>
      <c r="R207" s="24"/>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60"/>
      <c r="BA207" s="42">
        <f aca="true" t="shared" si="21" ref="BA207:BA214">ROUND(total_amount_ba($B$2,$D$2,D207,F207,J207,K207,M207),0)</f>
        <v>16554</v>
      </c>
      <c r="BB207" s="61">
        <f aca="true" t="shared" si="22" ref="BB207:BB214">BA207+SUM(N207:AZ207)</f>
        <v>16554</v>
      </c>
      <c r="BC207" s="57" t="str">
        <f aca="true" t="shared" si="23" ref="BC207:BC214">SpellNumber(L207,BB207)</f>
        <v>INR  Sixteen Thousand Five Hundred &amp; Fifty Four  Only</v>
      </c>
      <c r="IA207" s="1">
        <v>16.12</v>
      </c>
      <c r="IB207" s="1" t="s">
        <v>352</v>
      </c>
      <c r="IC207" s="1" t="s">
        <v>453</v>
      </c>
      <c r="ID207" s="1">
        <v>415</v>
      </c>
      <c r="IE207" s="3" t="s">
        <v>53</v>
      </c>
    </row>
    <row r="208" spans="1:239" ht="171">
      <c r="A208" s="68">
        <v>16.13</v>
      </c>
      <c r="B208" s="69" t="s">
        <v>353</v>
      </c>
      <c r="C208" s="39" t="s">
        <v>454</v>
      </c>
      <c r="D208" s="70">
        <v>26</v>
      </c>
      <c r="E208" s="71" t="s">
        <v>69</v>
      </c>
      <c r="F208" s="72">
        <v>167.64</v>
      </c>
      <c r="G208" s="62">
        <v>12714</v>
      </c>
      <c r="H208" s="50"/>
      <c r="I208" s="51" t="s">
        <v>38</v>
      </c>
      <c r="J208" s="52">
        <f>IF(I208="Less(-)",-1,1)</f>
        <v>1</v>
      </c>
      <c r="K208" s="50" t="s">
        <v>39</v>
      </c>
      <c r="L208" s="50" t="s">
        <v>4</v>
      </c>
      <c r="M208" s="53"/>
      <c r="N208" s="50"/>
      <c r="O208" s="50"/>
      <c r="P208" s="54"/>
      <c r="Q208" s="50"/>
      <c r="R208" s="50"/>
      <c r="S208" s="54"/>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42">
        <f t="shared" si="21"/>
        <v>4359</v>
      </c>
      <c r="BB208" s="56">
        <f t="shared" si="22"/>
        <v>4359</v>
      </c>
      <c r="BC208" s="57" t="str">
        <f t="shared" si="23"/>
        <v>INR  Four Thousand Three Hundred &amp; Fifty Nine  Only</v>
      </c>
      <c r="IA208" s="1">
        <v>16.13</v>
      </c>
      <c r="IB208" s="1" t="s">
        <v>353</v>
      </c>
      <c r="IC208" s="1" t="s">
        <v>454</v>
      </c>
      <c r="ID208" s="1">
        <v>26</v>
      </c>
      <c r="IE208" s="3" t="s">
        <v>69</v>
      </c>
    </row>
    <row r="209" spans="1:239" ht="211.5" customHeight="1">
      <c r="A209" s="68">
        <v>16.14</v>
      </c>
      <c r="B209" s="69" t="s">
        <v>354</v>
      </c>
      <c r="C209" s="39" t="s">
        <v>455</v>
      </c>
      <c r="D209" s="70">
        <v>500</v>
      </c>
      <c r="E209" s="71" t="s">
        <v>53</v>
      </c>
      <c r="F209" s="72">
        <v>21.21</v>
      </c>
      <c r="G209" s="40"/>
      <c r="H209" s="24"/>
      <c r="I209" s="47" t="s">
        <v>38</v>
      </c>
      <c r="J209" s="48">
        <f>IF(I209="Less(-)",-1,1)</f>
        <v>1</v>
      </c>
      <c r="K209" s="24" t="s">
        <v>39</v>
      </c>
      <c r="L209" s="24" t="s">
        <v>4</v>
      </c>
      <c r="M209" s="41"/>
      <c r="N209" s="24"/>
      <c r="O209" s="24"/>
      <c r="P209" s="46"/>
      <c r="Q209" s="24"/>
      <c r="R209" s="24"/>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60"/>
      <c r="BA209" s="42">
        <f t="shared" si="21"/>
        <v>10605</v>
      </c>
      <c r="BB209" s="61">
        <f t="shared" si="22"/>
        <v>10605</v>
      </c>
      <c r="BC209" s="57" t="str">
        <f t="shared" si="23"/>
        <v>INR  Ten Thousand Six Hundred &amp; Five  Only</v>
      </c>
      <c r="IA209" s="1">
        <v>16.14</v>
      </c>
      <c r="IB209" s="1" t="s">
        <v>354</v>
      </c>
      <c r="IC209" s="1" t="s">
        <v>455</v>
      </c>
      <c r="ID209" s="1">
        <v>500</v>
      </c>
      <c r="IE209" s="3" t="s">
        <v>53</v>
      </c>
    </row>
    <row r="210" spans="1:237" ht="15.75">
      <c r="A210" s="68">
        <v>17</v>
      </c>
      <c r="B210" s="69" t="s">
        <v>130</v>
      </c>
      <c r="C210" s="39" t="s">
        <v>456</v>
      </c>
      <c r="D210" s="80"/>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IA210" s="1">
        <v>17</v>
      </c>
      <c r="IB210" s="1" t="s">
        <v>130</v>
      </c>
      <c r="IC210" s="1" t="s">
        <v>456</v>
      </c>
    </row>
    <row r="211" spans="1:239" ht="54" customHeight="1">
      <c r="A211" s="68">
        <v>17.01</v>
      </c>
      <c r="B211" s="69" t="s">
        <v>355</v>
      </c>
      <c r="C211" s="39" t="s">
        <v>457</v>
      </c>
      <c r="D211" s="70">
        <v>75</v>
      </c>
      <c r="E211" s="71" t="s">
        <v>132</v>
      </c>
      <c r="F211" s="72">
        <v>1731.38</v>
      </c>
      <c r="G211" s="40"/>
      <c r="H211" s="24"/>
      <c r="I211" s="47" t="s">
        <v>38</v>
      </c>
      <c r="J211" s="48">
        <f>IF(I211="Less(-)",-1,1)</f>
        <v>1</v>
      </c>
      <c r="K211" s="24" t="s">
        <v>39</v>
      </c>
      <c r="L211" s="24" t="s">
        <v>4</v>
      </c>
      <c r="M211" s="41"/>
      <c r="N211" s="24"/>
      <c r="O211" s="24"/>
      <c r="P211" s="46"/>
      <c r="Q211" s="24"/>
      <c r="R211" s="24"/>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60"/>
      <c r="BA211" s="42">
        <f t="shared" si="21"/>
        <v>129854</v>
      </c>
      <c r="BB211" s="61">
        <f t="shared" si="22"/>
        <v>129854</v>
      </c>
      <c r="BC211" s="57" t="str">
        <f t="shared" si="23"/>
        <v>INR  One Lakh Twenty Nine Thousand Eight Hundred &amp; Fifty Four  Only</v>
      </c>
      <c r="IA211" s="1">
        <v>17.01</v>
      </c>
      <c r="IB211" s="73" t="s">
        <v>355</v>
      </c>
      <c r="IC211" s="1" t="s">
        <v>457</v>
      </c>
      <c r="ID211" s="1">
        <v>75</v>
      </c>
      <c r="IE211" s="3" t="s">
        <v>132</v>
      </c>
    </row>
    <row r="212" spans="1:239" ht="409.5">
      <c r="A212" s="68">
        <v>17.02</v>
      </c>
      <c r="B212" s="69" t="s">
        <v>356</v>
      </c>
      <c r="C212" s="39" t="s">
        <v>458</v>
      </c>
      <c r="D212" s="70">
        <v>435</v>
      </c>
      <c r="E212" s="71" t="s">
        <v>132</v>
      </c>
      <c r="F212" s="72">
        <v>4372.77</v>
      </c>
      <c r="G212" s="40"/>
      <c r="H212" s="24"/>
      <c r="I212" s="47" t="s">
        <v>38</v>
      </c>
      <c r="J212" s="48">
        <f>IF(I212="Less(-)",-1,1)</f>
        <v>1</v>
      </c>
      <c r="K212" s="24" t="s">
        <v>39</v>
      </c>
      <c r="L212" s="24" t="s">
        <v>4</v>
      </c>
      <c r="M212" s="41"/>
      <c r="N212" s="24"/>
      <c r="O212" s="24"/>
      <c r="P212" s="46"/>
      <c r="Q212" s="24"/>
      <c r="R212" s="24"/>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60"/>
      <c r="BA212" s="42">
        <f t="shared" si="21"/>
        <v>1902155</v>
      </c>
      <c r="BB212" s="61">
        <f t="shared" si="22"/>
        <v>1902155</v>
      </c>
      <c r="BC212" s="57" t="str">
        <f t="shared" si="23"/>
        <v>INR  Nineteen Lakh Two Thousand One Hundred &amp; Fifty Five  Only</v>
      </c>
      <c r="IA212" s="1">
        <v>17.02</v>
      </c>
      <c r="IB212" s="73" t="s">
        <v>356</v>
      </c>
      <c r="IC212" s="1" t="s">
        <v>458</v>
      </c>
      <c r="ID212" s="1">
        <v>435</v>
      </c>
      <c r="IE212" s="3" t="s">
        <v>132</v>
      </c>
    </row>
    <row r="213" spans="1:239" ht="145.5" customHeight="1">
      <c r="A213" s="68">
        <v>17.03</v>
      </c>
      <c r="B213" s="69" t="s">
        <v>357</v>
      </c>
      <c r="C213" s="39" t="s">
        <v>459</v>
      </c>
      <c r="D213" s="70">
        <v>87</v>
      </c>
      <c r="E213" s="71" t="s">
        <v>361</v>
      </c>
      <c r="F213" s="72">
        <v>453.3</v>
      </c>
      <c r="G213" s="62">
        <v>434553</v>
      </c>
      <c r="H213" s="50"/>
      <c r="I213" s="51" t="s">
        <v>38</v>
      </c>
      <c r="J213" s="52">
        <f>IF(I213="Less(-)",-1,1)</f>
        <v>1</v>
      </c>
      <c r="K213" s="50" t="s">
        <v>39</v>
      </c>
      <c r="L213" s="50" t="s">
        <v>4</v>
      </c>
      <c r="M213" s="53"/>
      <c r="N213" s="50"/>
      <c r="O213" s="50"/>
      <c r="P213" s="54"/>
      <c r="Q213" s="50"/>
      <c r="R213" s="50"/>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42">
        <f t="shared" si="21"/>
        <v>39437</v>
      </c>
      <c r="BB213" s="56">
        <f t="shared" si="22"/>
        <v>39437</v>
      </c>
      <c r="BC213" s="57" t="str">
        <f t="shared" si="23"/>
        <v>INR  Thirty Nine Thousand Four Hundred &amp; Thirty Seven  Only</v>
      </c>
      <c r="IA213" s="1">
        <v>17.03</v>
      </c>
      <c r="IB213" s="73" t="s">
        <v>357</v>
      </c>
      <c r="IC213" s="1" t="s">
        <v>459</v>
      </c>
      <c r="ID213" s="1">
        <v>87</v>
      </c>
      <c r="IE213" s="3" t="s">
        <v>361</v>
      </c>
    </row>
    <row r="214" spans="1:239" ht="171">
      <c r="A214" s="68">
        <v>17.04</v>
      </c>
      <c r="B214" s="69" t="s">
        <v>358</v>
      </c>
      <c r="C214" s="39" t="s">
        <v>460</v>
      </c>
      <c r="D214" s="70">
        <v>60</v>
      </c>
      <c r="E214" s="71" t="s">
        <v>132</v>
      </c>
      <c r="F214" s="72">
        <v>578.91</v>
      </c>
      <c r="G214" s="40"/>
      <c r="H214" s="24"/>
      <c r="I214" s="47" t="s">
        <v>38</v>
      </c>
      <c r="J214" s="48">
        <f>IF(I214="Less(-)",-1,1)</f>
        <v>1</v>
      </c>
      <c r="K214" s="24" t="s">
        <v>39</v>
      </c>
      <c r="L214" s="24" t="s">
        <v>4</v>
      </c>
      <c r="M214" s="41"/>
      <c r="N214" s="24"/>
      <c r="O214" s="24"/>
      <c r="P214" s="46"/>
      <c r="Q214" s="24"/>
      <c r="R214" s="24"/>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60"/>
      <c r="BA214" s="42">
        <f t="shared" si="21"/>
        <v>34735</v>
      </c>
      <c r="BB214" s="61">
        <f t="shared" si="22"/>
        <v>34735</v>
      </c>
      <c r="BC214" s="57" t="str">
        <f t="shared" si="23"/>
        <v>INR  Thirty Four Thousand Seven Hundred &amp; Thirty Five  Only</v>
      </c>
      <c r="IA214" s="1">
        <v>17.04</v>
      </c>
      <c r="IB214" s="1" t="s">
        <v>358</v>
      </c>
      <c r="IC214" s="1" t="s">
        <v>460</v>
      </c>
      <c r="ID214" s="1">
        <v>60</v>
      </c>
      <c r="IE214" s="3" t="s">
        <v>132</v>
      </c>
    </row>
    <row r="215" spans="1:55" ht="42.75">
      <c r="A215" s="25" t="s">
        <v>46</v>
      </c>
      <c r="B215" s="26"/>
      <c r="C215" s="27"/>
      <c r="D215" s="43"/>
      <c r="E215" s="43"/>
      <c r="F215" s="43"/>
      <c r="G215" s="43"/>
      <c r="H215" s="63"/>
      <c r="I215" s="63"/>
      <c r="J215" s="63"/>
      <c r="K215" s="63"/>
      <c r="L215" s="64"/>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65">
        <f>SUM(BA13:BA214)</f>
        <v>11837383</v>
      </c>
      <c r="BB215" s="66">
        <f>SUM(BB13:BB214)</f>
        <v>11837383</v>
      </c>
      <c r="BC215" s="55" t="str">
        <f>SpellNumber($E$2,BB215)</f>
        <v>INR  One Crore Eighteen Lakh Thirty Seven Thousand Three Hundred &amp; Eighty Three  Only</v>
      </c>
    </row>
    <row r="216" spans="1:55" ht="18">
      <c r="A216" s="26" t="s">
        <v>47</v>
      </c>
      <c r="B216" s="28"/>
      <c r="C216" s="29"/>
      <c r="D216" s="30"/>
      <c r="E216" s="44" t="s">
        <v>57</v>
      </c>
      <c r="F216" s="45"/>
      <c r="G216" s="31"/>
      <c r="H216" s="32"/>
      <c r="I216" s="32"/>
      <c r="J216" s="32"/>
      <c r="K216" s="33"/>
      <c r="L216" s="34"/>
      <c r="M216" s="35"/>
      <c r="N216" s="36"/>
      <c r="O216" s="22"/>
      <c r="P216" s="22"/>
      <c r="Q216" s="22"/>
      <c r="R216" s="22"/>
      <c r="S216" s="22"/>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7">
        <f>IF(ISBLANK(F216),0,IF(E216="Excess (+)",ROUND(BA215+(BA215*F216),2),IF(E216="Less (-)",ROUND(BA215+(BA215*F216*(-1)),2),IF(E216="At Par",BA215,0))))</f>
        <v>0</v>
      </c>
      <c r="BB216" s="38">
        <f>ROUND(BA216,0)</f>
        <v>0</v>
      </c>
      <c r="BC216" s="21" t="str">
        <f>SpellNumber($E$2,BB216)</f>
        <v>INR Zero Only</v>
      </c>
    </row>
    <row r="217" spans="1:55" ht="18">
      <c r="A217" s="25" t="s">
        <v>48</v>
      </c>
      <c r="B217" s="25"/>
      <c r="C217" s="75" t="str">
        <f>SpellNumber($E$2,BB216)</f>
        <v>INR Zero Only</v>
      </c>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row>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sheetData>
  <sheetProtection password="9E83" sheet="1"/>
  <mergeCells count="101">
    <mergeCell ref="D210:BC210"/>
    <mergeCell ref="D196:BC196"/>
    <mergeCell ref="D198:BC198"/>
    <mergeCell ref="D200:BC200"/>
    <mergeCell ref="D202:BC202"/>
    <mergeCell ref="D204:BC204"/>
    <mergeCell ref="D206:BC206"/>
    <mergeCell ref="D185:BC185"/>
    <mergeCell ref="D186:BC186"/>
    <mergeCell ref="D188:BC188"/>
    <mergeCell ref="D191:BC191"/>
    <mergeCell ref="D193:BC193"/>
    <mergeCell ref="D195:BC195"/>
    <mergeCell ref="D175:BC175"/>
    <mergeCell ref="D176:BC176"/>
    <mergeCell ref="D177:BC177"/>
    <mergeCell ref="D179:BC179"/>
    <mergeCell ref="D181:BC181"/>
    <mergeCell ref="D183:BC183"/>
    <mergeCell ref="D159:BC159"/>
    <mergeCell ref="D162:BC162"/>
    <mergeCell ref="D164:BC164"/>
    <mergeCell ref="D165:BC165"/>
    <mergeCell ref="D168:BC168"/>
    <mergeCell ref="D173:BC173"/>
    <mergeCell ref="D147:BC147"/>
    <mergeCell ref="D149:BC149"/>
    <mergeCell ref="D151:BC151"/>
    <mergeCell ref="D153:BC153"/>
    <mergeCell ref="D155:BC155"/>
    <mergeCell ref="D157:BC157"/>
    <mergeCell ref="D136:BC136"/>
    <mergeCell ref="D138:BC138"/>
    <mergeCell ref="D139:BC139"/>
    <mergeCell ref="D141:BC141"/>
    <mergeCell ref="D143:BC143"/>
    <mergeCell ref="D145:BC145"/>
    <mergeCell ref="D125:BC125"/>
    <mergeCell ref="D127:BC127"/>
    <mergeCell ref="D128:BC128"/>
    <mergeCell ref="D130:BC130"/>
    <mergeCell ref="D132:BC132"/>
    <mergeCell ref="D134:BC134"/>
    <mergeCell ref="D113:BC113"/>
    <mergeCell ref="D115:BC115"/>
    <mergeCell ref="D117:BC117"/>
    <mergeCell ref="D119:BC119"/>
    <mergeCell ref="D121:BC121"/>
    <mergeCell ref="D122:BC122"/>
    <mergeCell ref="D103:BC103"/>
    <mergeCell ref="D105:BC105"/>
    <mergeCell ref="D107:BC107"/>
    <mergeCell ref="D108:BC108"/>
    <mergeCell ref="D110:BC110"/>
    <mergeCell ref="D112:BC112"/>
    <mergeCell ref="D90:BC90"/>
    <mergeCell ref="D92:BC92"/>
    <mergeCell ref="D94:BC94"/>
    <mergeCell ref="D96:BC96"/>
    <mergeCell ref="D98:BC98"/>
    <mergeCell ref="D101:BC101"/>
    <mergeCell ref="D75:BC75"/>
    <mergeCell ref="D77:BC77"/>
    <mergeCell ref="D80:BC80"/>
    <mergeCell ref="D82:BC82"/>
    <mergeCell ref="D85:BC85"/>
    <mergeCell ref="D88:BC88"/>
    <mergeCell ref="D62:BC62"/>
    <mergeCell ref="D64:BC64"/>
    <mergeCell ref="D66:BC66"/>
    <mergeCell ref="D68:BC68"/>
    <mergeCell ref="D69:BC69"/>
    <mergeCell ref="D72:BC72"/>
    <mergeCell ref="D47:BC47"/>
    <mergeCell ref="D51:BC51"/>
    <mergeCell ref="D53:BC53"/>
    <mergeCell ref="D54:BC54"/>
    <mergeCell ref="D58:BC58"/>
    <mergeCell ref="D61:BC61"/>
    <mergeCell ref="D34:BC34"/>
    <mergeCell ref="D36:BC36"/>
    <mergeCell ref="D38:BC38"/>
    <mergeCell ref="D40:BC40"/>
    <mergeCell ref="D41:BC41"/>
    <mergeCell ref="D44:BC44"/>
    <mergeCell ref="D17:BC17"/>
    <mergeCell ref="D19:BC19"/>
    <mergeCell ref="D20:BC20"/>
    <mergeCell ref="D23:BC23"/>
    <mergeCell ref="D24:BC24"/>
    <mergeCell ref="D26:BC26"/>
    <mergeCell ref="A9:BC9"/>
    <mergeCell ref="C217:BC217"/>
    <mergeCell ref="A1:L1"/>
    <mergeCell ref="A4:BC4"/>
    <mergeCell ref="A5:BC5"/>
    <mergeCell ref="A6:BC6"/>
    <mergeCell ref="A7:BC7"/>
    <mergeCell ref="B8:BC8"/>
    <mergeCell ref="D13:BC13"/>
    <mergeCell ref="D14:BC14"/>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16">
      <formula1>IF(E216="Select",-1,IF(E216="At Par",0,0))</formula1>
      <formula2>IF(E216="Select",-1,IF(E216="At Par",0,0.99))</formula2>
    </dataValidation>
    <dataValidation type="list" allowBlank="1" showErrorMessage="1" sqref="E21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6">
      <formula1>0</formula1>
      <formula2>99.9</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list" allowBlank="1" showErrorMessage="1" sqref="D13:D14 K15:K16 D17 K18 D19:D20 K21:K22 D23:D24 K25 D26 K27:K33 D34 K35 D36 K37 D38 K39 D40:D41 K42:K43 D44 K45:K46 D47 K48:K50 D51 K52 D53:D54 K55:K57 D58 K59:K60 D61:D62 K63 D64 K65 D66 K67 D68:D69 K70:K71 D72 K73:K74 D75 K76 D77 K78:K79 D80 K81 D82 K83:K84 D85 K86:K87 D88 K89 D90 K91 D92 K93 D94 K95 D96 K97 D98 K99:K100 D101 K102 D103 K104 D105 K106 D107:D108 K109 D110 K111 D112:D113 K114 D115 K116 D117 K118 D119 K120 D121:D122 K123:K124 D125 K126 D127:D128 K129 D130 K131 D132 K133 D134 K135 D136 K137 D138:D139 K140 D141 K142 D143 K144 D145 K146">
      <formula1>"Partial Conversion,Full Conversion"</formula1>
      <formula2>0</formula2>
    </dataValidation>
    <dataValidation type="list" allowBlank="1" showErrorMessage="1" sqref="D147 K148 D149 K150 D151 K152 D153 K154 D155 K156 D157 K158 D159 K160:K161 D162 K163 D164:D165 K166:K167 D168 K169:K172 D173 K174 D175:D177 K178 D179 K180 D181 K182 D183 K184 D185:D186 K187 D188 K189:K190 D191 K192 D193 K194 D195:D196 K197 D198 K199 D200 K201 D202 K203 D204 K205 D206 K207:K209 K211:K214 D210">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6 G18:H18 G21:H22 G25:H25 G27:H33 G35:H35 G37:H37 G39:H39 G42:H43 G45:H46 G48:H50 G52:H52 G55:H57 G59:H60 G63:H63 G65:H65 G67:H67 G70:H71 G73:H74 G76:H76 G78:H79 G81:H81 G83:H84 G86:H87 G89:H89 G91:H91 G93:H93 G95:H95 G97:H97 G99:H100 G102:H102 G104:H104 G106:H106 G109:H109 G111:H111 G114:H114 G116:H116 G118:H118 G120:H120 G123:H124 G126:H126 G129:H129 G131:H131 G133:H133 G135:H135 G137:H137 G140:H140 G142:H142 G144:H144 G146:H146 G148:H148 G150:H150 G152:H152 G154:H154 G156:H156 G158:H158 G160:H161 G163:H163 G166:H167 G169:H172 G174:H174 G178:H178 G180:H180 G182:H182 G184:H184 G187:H187 G189:H190 G192:H192 G194:H194 G197:H197 G199:H199 G201:H201 G203:H203 G205:H205 G207:H209 G211:H214">
      <formula1>0</formula1>
      <formula2>999999999999999</formula2>
    </dataValidation>
    <dataValidation allowBlank="1" showInputMessage="1" showErrorMessage="1" promptTitle="Addition / Deduction" prompt="Please Choose the correct One" sqref="J15:J16 J18 J21:J22 J25 J27:J33 J35 J37 J39 J42:J43 J45:J46 J48:J50 J52 J55:J57 J59:J60 J63 J65 J67 J70:J71 J73:J74 J76 J78:J79 J81 J83:J84 J86:J87 J89 J91 J93 J95 J97 J99:J100 J102 J104 J106 J109 J111 J114 J116 J118 J120 J123:J124 J126 J129 J131 J133 J135 J137 J140 J142 J144 J146 J148 J150 J152 J154 J156 J158 J160:J161 J163 J166:J167 J169:J172 J174 J178 J180 J182 J184 J187 J189:J190 J192 J194 J197 J199 J201 J203 J205 J207:J209 J211:J214">
      <formula1>0</formula1>
      <formula2>0</formula2>
    </dataValidation>
    <dataValidation type="list" showErrorMessage="1" sqref="I15:I16 I18 I21:I22 I25 I27:I33 I35 I37 I39 I42:I43 I45:I46 I48:I50 I52 I55:I57 I59:I60 I63 I65 I67 I70:I71 I73:I74 I76 I78:I79 I81 I83:I84 I86:I87 I89 I91 I93 I95 I97 I99:I100 I102 I104 I106 I109 I111 I114 I116 I118 I120 I123:I124 I126 I129 I131 I133 I135 I137 I140 I142 I144 I146 I148 I150 I152 I154 I156 I158 I160:I161 I163 I166:I167 I169:I172 I174 I178 I180 I182 I184 I187 I189:I190 I192 I194 I197 I199 I201 I203 I205 I207:I209 I211:I21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8 N21:O22 N25:O25 N27:O33 N35:O35 N37:O37 N39:O39 N42:O43 N45:O46 N48:O50 N52:O52 N55:O57 N59:O60 N63:O63 N65:O65 N67:O67 N70:O71 N73:O74 N76:O76 N78:O79 N81:O81 N83:O84 N86:O87 N89:O89 N91:O91 N93:O93 N95:O95 N97:O97 N99:O100 N102:O102 N104:O104 N106:O106 N109:O109 N111:O111 N114:O114 N116:O116 N118:O118 N120:O120 N123:O124 N126:O126 N129:O129 N131:O131 N133:O133 N135:O135 N137:O137 N140:O140 N142:O142 N144:O144 N146:O146 N148:O148 N150:O150 N152:O152 N154:O154 N156:O156 N158:O158 N160:O161 N163:O163 N166:O167 N169:O172 N174:O174 N178:O178 N180:O180 N182:O182 N184:O184 N187:O187 N189:O190 N192:O192 N194:O194 N197:O197 N199:O199 N201:O201 N203:O203 N205:O205 N207:O209 N211:O2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 R21:R22 R25 R27:R33 R35 R37 R39 R42:R43 R45:R46 R48:R50 R52 R55:R57 R59:R60 R63 R65 R67 R70:R71 R73:R74 R76 R78:R79 R81 R83:R84 R86:R87 R89 R91 R93 R95 R97 R99:R100 R102 R104 R106 R109 R111 R114 R116 R118 R120 R123:R124 R126 R129 R131 R133 R135 R137 R140 R142 R144 R146 R148 R150 R152 R154 R156 R158 R160:R161 R163 R166:R167 R169:R172 R174 R178 R180 R182 R184 R187 R189:R190 R192 R194 R197 R199 R201 R203 R205 R207:R209 R211:R2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 Q21:Q22 Q25 Q27:Q33 Q35 Q37 Q39 Q42:Q43 Q45:Q46 Q48:Q50 Q52 Q55:Q57 Q59:Q60 Q63 Q65 Q67 Q70:Q71 Q73:Q74 Q76 Q78:Q79 Q81 Q83:Q84 Q86:Q87 Q89 Q91 Q93 Q95 Q97 Q99:Q100 Q102 Q104 Q106 Q109 Q111 Q114 Q116 Q118 Q120 Q123:Q124 Q126 Q129 Q131 Q133 Q135 Q137 Q140 Q142 Q144 Q146 Q148 Q150 Q152 Q154 Q156 Q158 Q160:Q161 Q163 Q166:Q167 Q169:Q172 Q174 Q178 Q180 Q182 Q184 Q187 Q189:Q190 Q192 Q194 Q197 Q199 Q201 Q203 Q205 Q207:Q209 Q211:Q2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 M21:M22 M25 M27:M33 M35 M37 M39 M42:M43 M45:M46 M48:M50 M52 M55:M57 M59:M60 M63 M65 M67 M70:M71 M73:M74 M76 M78:M79 M81 M83:M84 M86:M87 M89 M91 M93 M95 M97 M99:M100 M102 M104 M106 M109 M111 M114 M116 M118 M120 M123:M124 M126 M129 M131 M133 M135 M137 M140 M142 M144 M146 M148 M150 M152 M154 M156 M158 M160:M161 M163 M166:M167 M169:M172 M174 M178 M180 M182 M184 M187 M189:M190 M192 M194 M197 M199 M201 M203 M205 M207:M209 M211:M214">
      <formula1>0</formula1>
      <formula2>999999999999999</formula2>
    </dataValidation>
    <dataValidation type="decimal" allowBlank="1" showInputMessage="1" showErrorMessage="1" promptTitle="Quantity" prompt="Please enter the Quantity for this item. " errorTitle="Invalid Entry" error="Only Numeric Values are allowed. " sqref="D15:D16 D18 D21:D22 D25 D27:D33 D35 D37 D39 D42:D43 D45:D46 D48:D50 D52 D55:D57 D59:D60 D63 D65 D67 D70:D71 D73:D74 D76 D78:D79 D81 D83:D84 D86:D87 D89 D91 D93 D95 D97 D99:D100 D102 D104 D106 D109 D111 D114 D116 D118 D120 D123:D124 D126 D129 D131 D133 D135 D137 D140 D142 D144 D146 D148 D150 D152 D154 D156 D158 D160:D161 D163 D166:D167 D169:D172 D174 D178 D180 D182 D184 D187 D189:D190 D192 D194 D197 D199 D201 D203 D205 D207:D209 D211:D214">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L212">
      <formula1>"INR"</formula1>
    </dataValidation>
    <dataValidation type="list" allowBlank="1" showInputMessage="1" showErrorMessage="1" sqref="L214 L213">
      <formula1>"INR"</formula1>
    </dataValidation>
    <dataValidation allowBlank="1" showInputMessage="1" showErrorMessage="1" promptTitle="Itemcode/Make" prompt="Please enter text" sqref="C13:C214">
      <formula1>0</formula1>
      <formula2>0</formula2>
    </dataValidation>
    <dataValidation type="decimal" allowBlank="1" showInputMessage="1" showErrorMessage="1" errorTitle="Invalid Entry" error="Only Numeric Values are allowed. " sqref="A13:A21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6 F18 F21:F22 F25 F27:F33 F35 F37 F39 F42:F43 F45:F46 F48:F50 F52 F55:F57 F59:F60 F63 F65 F67 F70:F71 F73:F74 F76 F78:F79 F81 F83:F84 F86:F87 F89 F91 F93 F95 F97 F99:F100 F102 F104 F106 F109 F111 F114 F116 F118 F120 F123:F124 F126 F129 F131 F133 F135 F137 F140 F142 F144 F146 F148 F150 F152 F154 F156 F158 F160:F161 F163 F166:F167 F169:F172 F174 F178 F180 F182 F184 F187 F189:F190 F192 F194 F197 F199 F201 F203 F205 F207:F209 F211:F214">
      <formula1>0</formula1>
      <formula2>999999999999999</formula2>
    </dataValidation>
  </dataValidations>
  <printOptions/>
  <pageMargins left="0.45" right="0.2" top="0.75" bottom="0.75" header="0.511805555555556" footer="0.511805555555556"/>
  <pageSetup fitToHeight="0" fitToWidth="1" horizontalDpi="300" verticalDpi="300" orientation="portrait" paperSize="9" scale="6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1" t="s">
        <v>49</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2019-11-11T09:51:35Z</cp:lastPrinted>
  <dcterms:created xsi:type="dcterms:W3CDTF">2009-01-30T06:42:42Z</dcterms:created>
  <dcterms:modified xsi:type="dcterms:W3CDTF">2019-12-24T07:08:06Z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