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<sst xmlns="http://schemas.openxmlformats.org/spreadsheetml/2006/main" count="261" uniqueCount="95">
  <si>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</si>
  <si>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</si>
  <si>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</si>
  <si>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</si>
  <si>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</si>
  <si>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</si>
  <si>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</si>
  <si>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</si>
  <si>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</si>
  <si>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</si>
  <si>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</si>
  <si>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</si>
  <si>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</si>
  <si>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</si>
  <si>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</si>
  <si>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</si>
  <si>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</si>
  <si>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</si>
  <si>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</si>
  <si>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</si>
  <si>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</si>
  <si>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</si>
  <si>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</si>
  <si>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</si>
  <si>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</si>
  <si>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</si>
  <si>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</si>
  <si>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</si>
  <si>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</si>
  <si>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</si>
  <si>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</si>
  <si>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</si>
  <si>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</si>
  <si>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</si>
  <si>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</si>
  <si>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</si>
  <si>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</si>
  <si>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</si>
  <si>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</si>
  <si>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</si>
  <si>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</si>
  <si>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</si>
  <si>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</si>
  <si>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</si>
  <si>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</si>
  <si>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</si>
  <si>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</si>
  <si>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</si>
  <si>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</si>
  <si>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</si>
  <si>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</si>
  <si>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</si>
  <si>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</si>
  <si>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</si>
  <si>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</si>
  <si>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Supplying and drawing following sizes of FRLS PVC insulated copper conductor, single core cable in the existing surface/ recessed steel/ PVC conduit as required. </t>
  </si>
  <si>
    <t xml:space="preserve">3 x 1.5 sq. mm </t>
  </si>
  <si>
    <t xml:space="preserve">3 x 4 sq. mm </t>
  </si>
  <si>
    <t xml:space="preserve">Supplying and fixing following modular switch/ socket on the existing modular plate &amp; switch box including connections but excluding modular plate etc. as required. </t>
  </si>
  <si>
    <t xml:space="preserve">15/16 A switch </t>
  </si>
  <si>
    <t xml:space="preserve">6 pin 15/16 A socket outlet </t>
  </si>
  <si>
    <t xml:space="preserve">Supplying and fixing following Modular base &amp; cover plate on existing modular metal boxes etc. as required. </t>
  </si>
  <si>
    <t xml:space="preserve">lor 2 Module </t>
  </si>
  <si>
    <t xml:space="preserve">3 Module </t>
  </si>
  <si>
    <t xml:space="preserve">4 Module </t>
  </si>
  <si>
    <t xml:space="preserve">6 Module </t>
  </si>
  <si>
    <t>Supplying and fixing following size/ modules, plastic box  for modular switches in recess etc as required.</t>
  </si>
  <si>
    <t xml:space="preserve">1 or 2 Module </t>
  </si>
  <si>
    <t>3 Module</t>
  </si>
  <si>
    <t>4 Module</t>
  </si>
  <si>
    <t xml:space="preserve">12 Module </t>
  </si>
  <si>
    <t>S &amp; F metal enclosure suitable for DP/TPN  MCB / DP ELCB on surface or recessed etc as reqd.</t>
  </si>
  <si>
    <t>Dismantling concealed &amp; damaged DB/TPN Switches/starter/ loose wire boxes along with all accessories and depositing the same in the sectional store repairing the damages as  reqd complete.</t>
  </si>
  <si>
    <t>P&amp;F, connecting and commissioning of surface mounted timer switch  for 24 hrs. setting &amp; fixing  in the existing enclosure complete with connections, testing and commissioning etc as reqd.</t>
  </si>
  <si>
    <t>Metre</t>
  </si>
  <si>
    <t xml:space="preserve">No.  </t>
  </si>
  <si>
    <t>Nos.</t>
  </si>
  <si>
    <t>item6</t>
  </si>
  <si>
    <t>item7</t>
  </si>
  <si>
    <t>item8</t>
  </si>
  <si>
    <t>item9</t>
  </si>
  <si>
    <t>item10</t>
  </si>
  <si>
    <t>item11</t>
  </si>
  <si>
    <t>item12</t>
  </si>
  <si>
    <t>item13</t>
  </si>
  <si>
    <t>item14</t>
  </si>
  <si>
    <t>item15</t>
  </si>
  <si>
    <t>item16</t>
  </si>
  <si>
    <t>item17</t>
  </si>
  <si>
    <t>item18</t>
  </si>
  <si>
    <t>item19</t>
  </si>
  <si>
    <t>item20</t>
  </si>
  <si>
    <t>Tender Inviting Authority: Executive Engineer (Elect.)</t>
  </si>
  <si>
    <t>Name of Work:Repairing &amp; replacement of damaged old GI Box with Plastic box and switchs/ Sockets in Animal house.</t>
  </si>
  <si>
    <t>Contract No:  37/IWD/ED/222 dated 19.07.2021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</si>
</sst>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64" fontId="70"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165" fontId="43" fillId="0" borderId="13" xfId="0" applyNumberFormat="1" applyFont="1" applyFill="1" applyBorder="1" applyAlignment="1">
      <alignment horizontal="center" vertical="top"/>
    </xf>
    <xf numFmtId="165" fontId="73" fillId="0" borderId="13" xfId="0" applyNumberFormat="1" applyFont="1" applyFill="1" applyBorder="1" applyAlignment="1">
      <alignment horizontal="center" vertical="top"/>
    </xf>
    <xf numFmtId="0" fontId="43" fillId="0" borderId="13" xfId="0" applyFont="1" applyFill="1" applyBorder="1" applyAlignment="1">
      <alignment horizontal="justify" vertical="top" wrapText="1"/>
    </xf>
    <xf numFmtId="0" fontId="73" fillId="0" borderId="13" xfId="0" applyFont="1" applyFill="1" applyBorder="1" applyAlignment="1">
      <alignment horizontal="justify" vertical="top" wrapText="1"/>
    </xf>
    <xf numFmtId="2" fontId="43" fillId="0" borderId="13" xfId="0" applyNumberFormat="1" applyFont="1" applyFill="1" applyBorder="1" applyAlignment="1">
      <alignment horizontal="center" vertical="top"/>
    </xf>
    <xf numFmtId="2" fontId="73" fillId="0" borderId="13" xfId="0" applyNumberFormat="1" applyFont="1" applyFill="1" applyBorder="1" applyAlignment="1">
      <alignment horizontal="center" vertical="top"/>
    </xf>
    <xf numFmtId="0" fontId="43" fillId="0" borderId="13" xfId="0" applyFont="1" applyFill="1" applyBorder="1" applyAlignment="1">
      <alignment horizontal="center" vertical="top"/>
    </xf>
    <xf numFmtId="0" fontId="73" fillId="0" borderId="13" xfId="0" applyFont="1" applyFill="1" applyBorder="1" applyAlignment="1">
      <alignment horizontal="center"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6"/>
  <sheetViews>
    <sheetView showGridLines="0" zoomScale="115" zoomScaleNormal="115" zoomScalePageLayoutView="0" workbookViewId="0" topLeftCell="A1">
      <selection activeCell="M14" sqref="M14"/>
    </sheetView>
  </sheetViews>
  <sheetFormatPr defaultColWidth="9.140625" defaultRowHeight="15"/>
  <cols>
    <col min="1" max="1" width="15.421875" style="57" customWidth="1"/>
    <col min="2" max="2" width="47.8515625" style="57" customWidth="1"/>
    <col min="3" max="3" width="14.140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92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93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94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51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63">
      <c r="A13" s="81">
        <v>1</v>
      </c>
      <c r="B13" s="83" t="s">
        <v>55</v>
      </c>
      <c r="C13" s="19" t="s">
        <v>35</v>
      </c>
      <c r="D13" s="85"/>
      <c r="E13" s="87"/>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75">
      <c r="A14" s="81">
        <v>1.1</v>
      </c>
      <c r="B14" s="83" t="s">
        <v>56</v>
      </c>
      <c r="C14" s="19" t="s">
        <v>41</v>
      </c>
      <c r="D14" s="85">
        <v>5</v>
      </c>
      <c r="E14" s="87" t="s">
        <v>74</v>
      </c>
      <c r="F14" s="67">
        <v>100</v>
      </c>
      <c r="G14" s="33"/>
      <c r="H14" s="21"/>
      <c r="I14" s="20" t="s">
        <v>38</v>
      </c>
      <c r="J14" s="22">
        <f aca="true" t="shared" si="0" ref="J14:J23">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15.75">
      <c r="A15" s="81">
        <v>1.2</v>
      </c>
      <c r="B15" s="83" t="s">
        <v>57</v>
      </c>
      <c r="C15" s="19" t="s">
        <v>42</v>
      </c>
      <c r="D15" s="85">
        <v>10</v>
      </c>
      <c r="E15" s="87" t="s">
        <v>74</v>
      </c>
      <c r="F15" s="67">
        <v>100</v>
      </c>
      <c r="G15" s="33"/>
      <c r="H15" s="33"/>
      <c r="I15" s="20" t="s">
        <v>38</v>
      </c>
      <c r="J15" s="22">
        <f t="shared" si="0"/>
        <v>1</v>
      </c>
      <c r="K15" s="23" t="s">
        <v>48</v>
      </c>
      <c r="L15" s="23" t="s">
        <v>7</v>
      </c>
      <c r="M15" s="66"/>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4">
        <f aca="true" t="shared" si="1" ref="BA15:BA23">total_amount_ba($B$2,$D$2,D15,F15,J15,K15,M15)</f>
        <v>0</v>
      </c>
      <c r="BB15" s="64">
        <f aca="true" t="shared" si="2" ref="BB15:BB23">BA15+SUM(N15:AZ15)</f>
        <v>0</v>
      </c>
      <c r="BC15" s="30" t="str">
        <f aca="true" t="shared" si="3" ref="BC15:BC23">SpellNumber(L15,BB15)</f>
        <v>INR Zero Only</v>
      </c>
      <c r="IE15" s="32">
        <v>1.02</v>
      </c>
      <c r="IF15" s="32" t="s">
        <v>40</v>
      </c>
      <c r="IG15" s="32" t="s">
        <v>41</v>
      </c>
      <c r="IH15" s="32">
        <v>213</v>
      </c>
      <c r="II15" s="32" t="s">
        <v>37</v>
      </c>
    </row>
    <row r="16" spans="1:243" s="31" customFormat="1" ht="63">
      <c r="A16" s="81">
        <v>2</v>
      </c>
      <c r="B16" s="83" t="s">
        <v>58</v>
      </c>
      <c r="C16" s="19" t="s">
        <v>44</v>
      </c>
      <c r="D16" s="85"/>
      <c r="E16" s="87"/>
      <c r="F16" s="20"/>
      <c r="G16" s="21"/>
      <c r="H16" s="21"/>
      <c r="I16" s="20"/>
      <c r="J16" s="22"/>
      <c r="K16" s="23"/>
      <c r="L16" s="23"/>
      <c r="M16" s="24"/>
      <c r="N16" s="25"/>
      <c r="O16" s="25"/>
      <c r="P16" s="26"/>
      <c r="Q16" s="25"/>
      <c r="R16" s="25"/>
      <c r="S16" s="27"/>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8"/>
      <c r="BB16" s="29"/>
      <c r="BC16" s="30"/>
      <c r="IE16" s="32">
        <v>2</v>
      </c>
      <c r="IF16" s="32" t="s">
        <v>34</v>
      </c>
      <c r="IG16" s="32" t="s">
        <v>42</v>
      </c>
      <c r="IH16" s="32">
        <v>10</v>
      </c>
      <c r="II16" s="32" t="s">
        <v>37</v>
      </c>
    </row>
    <row r="17" spans="1:243" s="31" customFormat="1" ht="15.75">
      <c r="A17" s="81">
        <v>2.1</v>
      </c>
      <c r="B17" s="83" t="s">
        <v>59</v>
      </c>
      <c r="C17" s="19" t="s">
        <v>45</v>
      </c>
      <c r="D17" s="85">
        <v>30</v>
      </c>
      <c r="E17" s="87" t="s">
        <v>75</v>
      </c>
      <c r="F17" s="67">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15.75">
      <c r="A18" s="81">
        <v>2.2</v>
      </c>
      <c r="B18" s="83" t="s">
        <v>60</v>
      </c>
      <c r="C18" s="19" t="s">
        <v>77</v>
      </c>
      <c r="D18" s="85">
        <v>30</v>
      </c>
      <c r="E18" s="87" t="s">
        <v>75</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47.25">
      <c r="A19" s="81">
        <v>3</v>
      </c>
      <c r="B19" s="83" t="s">
        <v>61</v>
      </c>
      <c r="C19" s="19" t="s">
        <v>78</v>
      </c>
      <c r="D19" s="85"/>
      <c r="E19" s="87"/>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75">
      <c r="A20" s="81">
        <v>3.1</v>
      </c>
      <c r="B20" s="83" t="s">
        <v>62</v>
      </c>
      <c r="C20" s="19" t="s">
        <v>79</v>
      </c>
      <c r="D20" s="85">
        <v>22</v>
      </c>
      <c r="E20" s="87" t="s">
        <v>75</v>
      </c>
      <c r="F20" s="67">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15.75">
      <c r="A21" s="81">
        <v>3.2</v>
      </c>
      <c r="B21" s="83" t="s">
        <v>63</v>
      </c>
      <c r="C21" s="19" t="s">
        <v>80</v>
      </c>
      <c r="D21" s="85">
        <v>35</v>
      </c>
      <c r="E21" s="87" t="s">
        <v>75</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5.75">
      <c r="A22" s="81">
        <v>3.3</v>
      </c>
      <c r="B22" s="83" t="s">
        <v>64</v>
      </c>
      <c r="C22" s="19" t="s">
        <v>81</v>
      </c>
      <c r="D22" s="85">
        <v>30</v>
      </c>
      <c r="E22" s="87" t="s">
        <v>75</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15.75">
      <c r="A23" s="81">
        <v>3.4</v>
      </c>
      <c r="B23" s="83" t="s">
        <v>65</v>
      </c>
      <c r="C23" s="19" t="s">
        <v>82</v>
      </c>
      <c r="D23" s="85">
        <v>27</v>
      </c>
      <c r="E23" s="87" t="s">
        <v>75</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31.5">
      <c r="A24" s="82">
        <v>4</v>
      </c>
      <c r="B24" s="84" t="s">
        <v>66</v>
      </c>
      <c r="C24" s="19" t="s">
        <v>83</v>
      </c>
      <c r="D24" s="85"/>
      <c r="E24" s="87"/>
      <c r="F24" s="20"/>
      <c r="G24" s="21"/>
      <c r="H24" s="21"/>
      <c r="I24" s="20"/>
      <c r="J24" s="22"/>
      <c r="K24" s="23"/>
      <c r="L24" s="23"/>
      <c r="M24" s="24"/>
      <c r="N24" s="25"/>
      <c r="O24" s="25"/>
      <c r="P24" s="26"/>
      <c r="Q24" s="25"/>
      <c r="R24" s="25"/>
      <c r="S24" s="2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8"/>
      <c r="BB24" s="29"/>
      <c r="BC24" s="30"/>
      <c r="IE24" s="32">
        <v>1.02</v>
      </c>
      <c r="IF24" s="32" t="s">
        <v>40</v>
      </c>
      <c r="IG24" s="32" t="s">
        <v>41</v>
      </c>
      <c r="IH24" s="32">
        <v>213</v>
      </c>
      <c r="II24" s="32" t="s">
        <v>37</v>
      </c>
    </row>
    <row r="25" spans="1:243" s="31" customFormat="1" ht="15.75">
      <c r="A25" s="82">
        <v>4.1</v>
      </c>
      <c r="B25" s="83" t="s">
        <v>67</v>
      </c>
      <c r="C25" s="19" t="s">
        <v>84</v>
      </c>
      <c r="D25" s="86">
        <v>50</v>
      </c>
      <c r="E25" s="88" t="s">
        <v>76</v>
      </c>
      <c r="F25" s="67">
        <v>10</v>
      </c>
      <c r="G25" s="33"/>
      <c r="H25" s="33"/>
      <c r="I25" s="20" t="s">
        <v>38</v>
      </c>
      <c r="J25" s="22">
        <f aca="true" t="shared" si="4" ref="J24:J32">IF(I25="Less(-)",-1,1)</f>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aca="true" t="shared" si="5" ref="BA24:BA32">total_amount_ba($B$2,$D$2,D25,F25,J25,K25,M25)</f>
        <v>0</v>
      </c>
      <c r="BB25" s="64">
        <f aca="true" t="shared" si="6" ref="BB24:BB32">BA25+SUM(N25:AZ25)</f>
        <v>0</v>
      </c>
      <c r="BC25" s="30" t="str">
        <f aca="true" t="shared" si="7" ref="BC24:BC32">SpellNumber(L25,BB25)</f>
        <v>INR Zero Only</v>
      </c>
      <c r="IE25" s="32">
        <v>2</v>
      </c>
      <c r="IF25" s="32" t="s">
        <v>34</v>
      </c>
      <c r="IG25" s="32" t="s">
        <v>42</v>
      </c>
      <c r="IH25" s="32">
        <v>10</v>
      </c>
      <c r="II25" s="32" t="s">
        <v>37</v>
      </c>
    </row>
    <row r="26" spans="1:243" s="31" customFormat="1" ht="15.75">
      <c r="A26" s="82">
        <v>4.2</v>
      </c>
      <c r="B26" s="84" t="s">
        <v>68</v>
      </c>
      <c r="C26" s="19" t="s">
        <v>85</v>
      </c>
      <c r="D26" s="86">
        <v>25</v>
      </c>
      <c r="E26" s="88" t="s">
        <v>76</v>
      </c>
      <c r="F26" s="67">
        <v>10</v>
      </c>
      <c r="G26" s="33"/>
      <c r="H26" s="33"/>
      <c r="I26" s="20" t="s">
        <v>38</v>
      </c>
      <c r="J26" s="22">
        <f t="shared" si="4"/>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 t="shared" si="5"/>
        <v>0</v>
      </c>
      <c r="BB26" s="64">
        <f t="shared" si="6"/>
        <v>0</v>
      </c>
      <c r="BC26" s="30" t="str">
        <f t="shared" si="7"/>
        <v>INR Zero Only</v>
      </c>
      <c r="IE26" s="32">
        <v>3</v>
      </c>
      <c r="IF26" s="32" t="s">
        <v>43</v>
      </c>
      <c r="IG26" s="32" t="s">
        <v>44</v>
      </c>
      <c r="IH26" s="32">
        <v>10</v>
      </c>
      <c r="II26" s="32" t="s">
        <v>37</v>
      </c>
    </row>
    <row r="27" spans="1:243" s="31" customFormat="1" ht="15.75">
      <c r="A27" s="82">
        <v>4.3</v>
      </c>
      <c r="B27" s="84" t="s">
        <v>69</v>
      </c>
      <c r="C27" s="19" t="s">
        <v>86</v>
      </c>
      <c r="D27" s="86">
        <v>50</v>
      </c>
      <c r="E27" s="88" t="s">
        <v>76</v>
      </c>
      <c r="F27" s="67">
        <v>10</v>
      </c>
      <c r="G27" s="33"/>
      <c r="H27" s="33"/>
      <c r="I27" s="20" t="s">
        <v>38</v>
      </c>
      <c r="J27" s="22">
        <f t="shared" si="4"/>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5"/>
        <v>0</v>
      </c>
      <c r="BB27" s="64">
        <f t="shared" si="6"/>
        <v>0</v>
      </c>
      <c r="BC27" s="30" t="str">
        <f t="shared" si="7"/>
        <v>INR Zero Only</v>
      </c>
      <c r="IE27" s="32">
        <v>1.01</v>
      </c>
      <c r="IF27" s="32" t="s">
        <v>39</v>
      </c>
      <c r="IG27" s="32" t="s">
        <v>35</v>
      </c>
      <c r="IH27" s="32">
        <v>123.223</v>
      </c>
      <c r="II27" s="32" t="s">
        <v>37</v>
      </c>
    </row>
    <row r="28" spans="1:243" s="31" customFormat="1" ht="15.75">
      <c r="A28" s="82">
        <v>4.4</v>
      </c>
      <c r="B28" s="83" t="s">
        <v>65</v>
      </c>
      <c r="C28" s="19" t="s">
        <v>87</v>
      </c>
      <c r="D28" s="86">
        <v>124</v>
      </c>
      <c r="E28" s="88" t="s">
        <v>76</v>
      </c>
      <c r="F28" s="67">
        <v>10</v>
      </c>
      <c r="G28" s="33"/>
      <c r="H28" s="33"/>
      <c r="I28" s="20" t="s">
        <v>38</v>
      </c>
      <c r="J28" s="22">
        <f t="shared" si="4"/>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8"/>
      <c r="AV28" s="37"/>
      <c r="AW28" s="37"/>
      <c r="AX28" s="37"/>
      <c r="AY28" s="37"/>
      <c r="AZ28" s="37"/>
      <c r="BA28" s="64">
        <f t="shared" si="5"/>
        <v>0</v>
      </c>
      <c r="BB28" s="64">
        <f t="shared" si="6"/>
        <v>0</v>
      </c>
      <c r="BC28" s="30" t="str">
        <f t="shared" si="7"/>
        <v>INR Zero Only</v>
      </c>
      <c r="IE28" s="32">
        <v>1.02</v>
      </c>
      <c r="IF28" s="32" t="s">
        <v>40</v>
      </c>
      <c r="IG28" s="32" t="s">
        <v>41</v>
      </c>
      <c r="IH28" s="32">
        <v>213</v>
      </c>
      <c r="II28" s="32" t="s">
        <v>37</v>
      </c>
    </row>
    <row r="29" spans="1:243" s="31" customFormat="1" ht="15.75">
      <c r="A29" s="82">
        <v>4.5</v>
      </c>
      <c r="B29" s="84" t="s">
        <v>70</v>
      </c>
      <c r="C29" s="19" t="s">
        <v>88</v>
      </c>
      <c r="D29" s="86">
        <v>8</v>
      </c>
      <c r="E29" s="88" t="s">
        <v>76</v>
      </c>
      <c r="F29" s="67">
        <v>10</v>
      </c>
      <c r="G29" s="33"/>
      <c r="H29" s="33"/>
      <c r="I29" s="20" t="s">
        <v>38</v>
      </c>
      <c r="J29" s="22">
        <f t="shared" si="4"/>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t="shared" si="5"/>
        <v>0</v>
      </c>
      <c r="BB29" s="64">
        <f t="shared" si="6"/>
        <v>0</v>
      </c>
      <c r="BC29" s="30" t="str">
        <f t="shared" si="7"/>
        <v>INR Zero Only</v>
      </c>
      <c r="IE29" s="32">
        <v>2</v>
      </c>
      <c r="IF29" s="32" t="s">
        <v>34</v>
      </c>
      <c r="IG29" s="32" t="s">
        <v>42</v>
      </c>
      <c r="IH29" s="32">
        <v>10</v>
      </c>
      <c r="II29" s="32" t="s">
        <v>37</v>
      </c>
    </row>
    <row r="30" spans="1:243" s="31" customFormat="1" ht="31.5">
      <c r="A30" s="82">
        <v>5</v>
      </c>
      <c r="B30" s="84" t="s">
        <v>71</v>
      </c>
      <c r="C30" s="19" t="s">
        <v>89</v>
      </c>
      <c r="D30" s="86">
        <v>8</v>
      </c>
      <c r="E30" s="88" t="s">
        <v>76</v>
      </c>
      <c r="F30" s="67">
        <v>10</v>
      </c>
      <c r="G30" s="33"/>
      <c r="H30" s="33"/>
      <c r="I30" s="20" t="s">
        <v>38</v>
      </c>
      <c r="J30" s="22">
        <f t="shared" si="4"/>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5"/>
        <v>0</v>
      </c>
      <c r="BB30" s="64">
        <f t="shared" si="6"/>
        <v>0</v>
      </c>
      <c r="BC30" s="30" t="str">
        <f t="shared" si="7"/>
        <v>INR Zero Only</v>
      </c>
      <c r="IE30" s="32">
        <v>3</v>
      </c>
      <c r="IF30" s="32" t="s">
        <v>43</v>
      </c>
      <c r="IG30" s="32" t="s">
        <v>44</v>
      </c>
      <c r="IH30" s="32">
        <v>10</v>
      </c>
      <c r="II30" s="32" t="s">
        <v>37</v>
      </c>
    </row>
    <row r="31" spans="1:243" s="31" customFormat="1" ht="63">
      <c r="A31" s="82">
        <v>6</v>
      </c>
      <c r="B31" s="84" t="s">
        <v>72</v>
      </c>
      <c r="C31" s="19" t="s">
        <v>90</v>
      </c>
      <c r="D31" s="86">
        <v>257</v>
      </c>
      <c r="E31" s="88" t="s">
        <v>76</v>
      </c>
      <c r="F31" s="67">
        <v>10</v>
      </c>
      <c r="G31" s="33"/>
      <c r="H31" s="33"/>
      <c r="I31" s="20" t="s">
        <v>38</v>
      </c>
      <c r="J31" s="22">
        <f t="shared" si="4"/>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5"/>
        <v>0</v>
      </c>
      <c r="BB31" s="64">
        <f t="shared" si="6"/>
        <v>0</v>
      </c>
      <c r="BC31" s="30" t="str">
        <f t="shared" si="7"/>
        <v>INR Zero Only</v>
      </c>
      <c r="IE31" s="32">
        <v>1.01</v>
      </c>
      <c r="IF31" s="32" t="s">
        <v>39</v>
      </c>
      <c r="IG31" s="32" t="s">
        <v>35</v>
      </c>
      <c r="IH31" s="32">
        <v>123.223</v>
      </c>
      <c r="II31" s="32" t="s">
        <v>37</v>
      </c>
    </row>
    <row r="32" spans="1:243" s="31" customFormat="1" ht="63">
      <c r="A32" s="82">
        <v>7</v>
      </c>
      <c r="B32" s="84" t="s">
        <v>73</v>
      </c>
      <c r="C32" s="19" t="s">
        <v>91</v>
      </c>
      <c r="D32" s="86">
        <v>8</v>
      </c>
      <c r="E32" s="88" t="s">
        <v>76</v>
      </c>
      <c r="F32" s="67">
        <v>10</v>
      </c>
      <c r="G32" s="33"/>
      <c r="H32" s="33"/>
      <c r="I32" s="20" t="s">
        <v>38</v>
      </c>
      <c r="J32" s="22">
        <f t="shared" si="4"/>
        <v>1</v>
      </c>
      <c r="K32" s="23" t="s">
        <v>48</v>
      </c>
      <c r="L32" s="23" t="s">
        <v>7</v>
      </c>
      <c r="M32" s="66"/>
      <c r="N32" s="34"/>
      <c r="O32" s="34"/>
      <c r="P32" s="35"/>
      <c r="Q32" s="34"/>
      <c r="R32" s="34"/>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4">
        <f t="shared" si="5"/>
        <v>0</v>
      </c>
      <c r="BB32" s="64">
        <f t="shared" si="6"/>
        <v>0</v>
      </c>
      <c r="BC32" s="30" t="str">
        <f t="shared" si="7"/>
        <v>INR Zero Only</v>
      </c>
      <c r="IE32" s="32">
        <v>1.02</v>
      </c>
      <c r="IF32" s="32" t="s">
        <v>40</v>
      </c>
      <c r="IG32" s="32" t="s">
        <v>41</v>
      </c>
      <c r="IH32" s="32">
        <v>213</v>
      </c>
      <c r="II32" s="32" t="s">
        <v>37</v>
      </c>
    </row>
    <row r="33" spans="1:243" s="31" customFormat="1" ht="33" customHeight="1">
      <c r="A33" s="39" t="s">
        <v>46</v>
      </c>
      <c r="B33" s="40"/>
      <c r="C33" s="41"/>
      <c r="D33" s="42"/>
      <c r="E33" s="42"/>
      <c r="F33" s="42"/>
      <c r="G33" s="42"/>
      <c r="H33" s="43"/>
      <c r="I33" s="43"/>
      <c r="J33" s="43"/>
      <c r="K33" s="43"/>
      <c r="L33" s="44"/>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65">
        <f>SUM(BA13:BA32)</f>
        <v>0</v>
      </c>
      <c r="BB33" s="65">
        <f>SUM(BB13:BB32)</f>
        <v>0</v>
      </c>
      <c r="BC33" s="30" t="str">
        <f>SpellNumber($E$2,BB33)</f>
        <v>INR Zero Only</v>
      </c>
      <c r="IE33" s="32">
        <v>4</v>
      </c>
      <c r="IF33" s="32" t="s">
        <v>40</v>
      </c>
      <c r="IG33" s="32" t="s">
        <v>45</v>
      </c>
      <c r="IH33" s="32">
        <v>10</v>
      </c>
      <c r="II33" s="32" t="s">
        <v>37</v>
      </c>
    </row>
    <row r="34" spans="1:243" s="55" customFormat="1" ht="39" customHeight="1" hidden="1">
      <c r="A34" s="40" t="s">
        <v>50</v>
      </c>
      <c r="B34" s="46"/>
      <c r="C34" s="47"/>
      <c r="D34" s="48"/>
      <c r="E34" s="49" t="s">
        <v>47</v>
      </c>
      <c r="F34" s="62"/>
      <c r="G34" s="50"/>
      <c r="H34" s="51"/>
      <c r="I34" s="51"/>
      <c r="J34" s="51"/>
      <c r="K34" s="52"/>
      <c r="L34" s="53"/>
      <c r="M34" s="54"/>
      <c r="O34" s="31"/>
      <c r="P34" s="31"/>
      <c r="Q34" s="31"/>
      <c r="R34" s="31"/>
      <c r="S34" s="31"/>
      <c r="BA34" s="60">
        <f>IF(ISBLANK(F34),0,IF(E34="Excess (+)",ROUND(BA33+(BA33*F34),2),IF(E34="Less (-)",ROUND(BA33+(BA33*F34*(-1)),2),0)))</f>
        <v>0</v>
      </c>
      <c r="BB34" s="61">
        <f>ROUND(BA34,0)</f>
        <v>0</v>
      </c>
      <c r="BC34" s="30" t="str">
        <f>SpellNumber(L34,BB34)</f>
        <v> Zero Only</v>
      </c>
      <c r="IE34" s="56"/>
      <c r="IF34" s="56"/>
      <c r="IG34" s="56"/>
      <c r="IH34" s="56"/>
      <c r="II34" s="56"/>
    </row>
    <row r="35" spans="1:243" s="55" customFormat="1" ht="51" customHeight="1">
      <c r="A35" s="39" t="s">
        <v>49</v>
      </c>
      <c r="B35" s="39"/>
      <c r="C35" s="71" t="str">
        <f>SpellNumber($E$2,BB33)</f>
        <v>INR Zero Only</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E35" s="56"/>
      <c r="IF35" s="56"/>
      <c r="IG35" s="56"/>
      <c r="IH35" s="56"/>
      <c r="II35" s="56"/>
    </row>
    <row r="36" spans="3:243" s="14" customFormat="1" ht="15">
      <c r="C36" s="57"/>
      <c r="D36" s="57"/>
      <c r="E36" s="57"/>
      <c r="F36" s="57"/>
      <c r="G36" s="57"/>
      <c r="H36" s="57"/>
      <c r="I36" s="57"/>
      <c r="J36" s="57"/>
      <c r="K36" s="57"/>
      <c r="L36" s="57"/>
      <c r="M36" s="57"/>
      <c r="O36" s="57"/>
      <c r="BA36" s="57"/>
      <c r="BC36" s="57"/>
      <c r="IE36" s="15"/>
      <c r="IF36" s="15"/>
      <c r="IG36" s="15"/>
      <c r="IH36" s="15"/>
      <c r="II36" s="15"/>
    </row>
  </sheetData>
  <sheetProtection password="EEC8" sheet="1" selectLockedCells="1"/>
  <mergeCells count="8">
    <mergeCell ref="A9:BC9"/>
    <mergeCell ref="C35:BC35"/>
    <mergeCell ref="A1:L1"/>
    <mergeCell ref="A4:BC4"/>
    <mergeCell ref="A5:BC5"/>
    <mergeCell ref="A6:BC6"/>
    <mergeCell ref="A7:BC7"/>
    <mergeCell ref="B8:BC8"/>
  </mergeCells>
  <dataValidations count="21">
    <dataValidation type="list" allowBlank="1" showInputMessage="1" showErrorMessage="1" sqref="L30 L31 L13 L14 L15 L16 L17 L18 L19 L20 L21 L22 L23 L24 L25 L26 L27 L28 L29 L32">
      <formula1>"INR"</formula1>
    </dataValidation>
    <dataValidation allowBlank="1" showInputMessage="1" showErrorMessage="1" promptTitle="Addition / Deduction" prompt="Please Choose the correct One" sqref="J13:J32"/>
    <dataValidation type="list" showInputMessage="1" showErrorMessage="1" sqref="I13:I32">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4">
      <formula1>IF(ISBLANK(F34),$A$3:$C$3,$B$3:$C$3)</formula1>
    </dataValidation>
    <dataValidation type="decimal" allowBlank="1" showInputMessage="1" showErrorMessage="1" errorTitle="Invalid Entry" error="Only Numeric Values are allowed. " sqref="A13:A32">
      <formula1>0</formula1>
      <formula2>999999999999999</formula2>
    </dataValidation>
    <dataValidation allowBlank="1" showInputMessage="1" showErrorMessage="1" promptTitle="Itemcode/Make" prompt="Please enter text" sqref="C13:C32"/>
    <dataValidation type="decimal" allowBlank="1" showInputMessage="1" showErrorMessage="1" promptTitle="Rate Entry" prompt="Please enter the Other Taxes2 in Rupees for this item. " errorTitle="Invaid Entry" error="Only Numeric Values are allowed. " sqref="N13:O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2">
      <formula1>0</formula1>
      <formula2>999999999999999</formula2>
    </dataValidation>
    <dataValidation allowBlank="1" showInputMessage="1" showErrorMessage="1" promptTitle="Units" prompt="Please enter Units in text" sqref="E13:E32"/>
    <dataValidation type="decimal" allowBlank="1" showInputMessage="1" showErrorMessage="1" promptTitle="Quantity" prompt="Please enter the Quantity for this item. " errorTitle="Invalid Entry" error="Only Numeric Values are allowed. " sqref="D13:D32 F13:F3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4">
      <formula1>0</formula1>
      <formula2>IF(E34&lt;&gt;"Select",99.9,0)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4">
      <formula1>IF(E34&lt;&gt;"Select",0,-1)</formula1>
      <formula2>IF(E34&lt;&gt;"Select",99.99,-1)</formula2>
    </dataValidation>
    <dataValidation type="list" allowBlank="1" showInputMessage="1" showErrorMessage="1" sqref="C2">
      <formula1>"Normal, SingleWindow, Alternate"</formula1>
    </dataValidation>
    <dataValidation type="list" allowBlank="1" showInputMessage="1" showErrorMessage="1" sqref="K13:K32">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5 M17:M18 M20:M23 M25:M3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2021-07-19T12:09:05Z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ggKGI9hLuLUK6O3xN0a++LxQu0c=</vt:lpwstr>
  </property>
</Properties>
</file>