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11" firstSheet="1" activeTab="1"/>
  </bookViews>
  <sheets>
    <sheet name="BoQ1" sheetId="1" state="veryHidden" r:id="rId1"/>
    <sheet name="Macros" sheetId="2" r:id="rId2"/>
  </sheets>
  <externalReferences>
    <externalReference r:id="rId5"/>
    <externalReference r:id="rId6"/>
    <externalReference r:id="rId7"/>
    <externalReference r:id="rId8"/>
    <externalReference r:id="rId9"/>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'BoQ1'!$A$1:$BC$38</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<sst xmlns="http://schemas.openxmlformats.org/spreadsheetml/2006/main" count="200" uniqueCount="72">
  <si>
    <t>BoQ_Ver3.1</t>
  </si>
  <si>
    <t>Percentage</t>
  </si>
  <si>
    <t>Normal</t>
  </si>
  <si>
    <t>INR Only</t>
  </si>
  <si>
    <t>INR</t>
  </si>
  <si>
    <t>Select, At Par, Excess (+), Less (-)</t>
  </si>
  <si>
    <t>IOCL</t>
  </si>
  <si>
    <t xml:space="preserv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</si>
  <si>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</si>
  <si>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</si>
  <si>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</si>
  <si>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</si>
  <si>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</si>
  <si>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</si>
  <si>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</si>
  <si>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</si>
  <si>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</si>
  <si>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</si>
  <si>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</si>
  <si>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</si>
  <si>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</si>
  <si>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</si>
  <si>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</si>
  <si>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</si>
  <si>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</si>
  <si>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</si>
  <si>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</si>
  <si>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</si>
  <si>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</si>
  <si>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</si>
  <si>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</si>
  <si>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</si>
  <si>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</si>
  <si>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</si>
  <si>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</si>
  <si>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</si>
  <si>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</si>
  <si>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</si>
  <si>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</si>
  <si>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</si>
  <si>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TOTAL AMOUNT  Without Taxes
           in
     </t>
    </r>
    <r>
      <rPr>
        <b/>
        <sz val="11"/>
        <color indexed="10"/>
        <rFont val="Arial"/>
        <family val="2"/>
      </rPr>
      <t xml:space="preserve"> Rs.      P</t>
    </r>
  </si>
  <si>
    <r>
      <t xml:space="preserve">Estimated Rate
 in
</t>
    </r>
    <r>
      <rPr>
        <b/>
        <sz val="11"/>
        <color indexed="10"/>
        <rFont val="Arial"/>
        <family val="2"/>
      </rPr>
      <t>Rs.      P</t>
    </r>
  </si>
  <si>
    <t>Tender Inviting Authority: Executive Engineer, IWD, IIT, Kanpur</t>
  </si>
  <si>
    <t>sqm</t>
  </si>
  <si>
    <t>Select</t>
  </si>
  <si>
    <t>cum</t>
  </si>
  <si>
    <t>1:6 (1 cement: 6 coarse sand)</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</si>
  <si>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</si>
  <si>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t xml:space="preserve">TEXT </t>
    </r>
    <r>
      <rPr>
        <b/>
        <sz val="11"/>
        <color indexed="10"/>
        <rFont val="Arial"/>
        <family val="2"/>
      </rPr>
      <t>#</t>
    </r>
  </si>
  <si>
    <t>Two or more coats on new work</t>
  </si>
  <si>
    <t>Providing and applying white cement based putty of average thickness 1 mm, of approved brand and manufacturer, over the plastered wall surface to prepare the surface even and smooth complete.</t>
  </si>
  <si>
    <t>Old work (one or more coats)</t>
  </si>
  <si>
    <t>Removing dry or oil bound distemper, water proofing cement paint and the like by scrapping, sand papering and preparing the surface smooth including necessary repairs to scratches etc. complete.</t>
  </si>
  <si>
    <t>One or more coats on old work</t>
  </si>
  <si>
    <t>Dismantling old plaster or skirting raking out joints and cleaning the surface for plaster including disposal of rubbish to the dumping ground within 50 metres lead.</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</si>
  <si>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</si>
  <si>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Contract No:  18/C/D1/2022-23</t>
  </si>
  <si>
    <t>Name of Work: Repairing and painting of guest room, gym room at hall-2 and hall-7 guest room, hall-office, computer room, reading room, gym room, music room, tt room</t>
  </si>
  <si>
    <t>FINISHING</t>
  </si>
  <si>
    <t>12 mm cement plaster of mix :</t>
  </si>
  <si>
    <t>Distempering with 1st quality acrylic distemper (ready mixed) having VOC content less than 50 gms/litre, of approved manufacturer, of required shade and colour complete, as per manufacturer's specification.</t>
  </si>
  <si>
    <t>Distempering with 1st quality acrylic distember (Ready mix) having VOC content less than 50 grams/ litre  of approved brand and manufacture to give an even shade :</t>
  </si>
  <si>
    <t>Wall painting with plastic emulsion paint of approved brand and manufacture to give an even shade:</t>
  </si>
  <si>
    <t>Painting with synthetic enamel paint of approved brand and manufacture of required colour to give an even shade :</t>
  </si>
  <si>
    <t>Finishing walls with water proofing cement paint of required shade :</t>
  </si>
  <si>
    <t>Old work (one or more coats @ 2.20 kg/10 sqm) complete.</t>
  </si>
  <si>
    <t>Finishing walls with Premium Acrylic Smooth exterior paint with Silicone additives of required shade</t>
  </si>
  <si>
    <t>Old work (one or more coats applied @ 0.83 ltr/10 sqm).</t>
  </si>
  <si>
    <t>Dismantling and Demolishing</t>
  </si>
  <si>
    <t>NEW TECHNOLOGIES AND MATERIALS</t>
  </si>
  <si>
    <t>Providing, mixing and applying SBR polymer (of approved make) modified Cement mortar in proportion of 1:4 (1 cement: 4 graded coarse sand with polymer minimum 2% by wt. of cement used)  as per specifications and directions of Engineer-in-charge.</t>
  </si>
  <si>
    <t>25 mm average thickness in 2 layers.</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</si>
</sst>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0.0"/>
  </numFmts>
  <fonts count="5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FFFF00"/>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right style="thin"/>
      <top style="thin"/>
      <bottom style="thin"/>
    </border>
    <border>
      <left style="thin">
        <color indexed="8"/>
      </left>
      <right style="thin">
        <color indexed="8"/>
      </right>
      <top>
        <color indexed="63"/>
      </top>
      <bottom style="thin">
        <color indexed="8"/>
      </bottom>
    </border>
    <border>
      <left style="thin"/>
      <right style="thin"/>
      <top style="thin"/>
      <bottom>
        <color indexed="63"/>
      </bottom>
    </border>
    <border>
      <left>
        <color indexed="63"/>
      </left>
      <right style="thin">
        <color indexed="8"/>
      </right>
      <top style="thin">
        <color indexed="8"/>
      </top>
      <bottom>
        <color indexed="63"/>
      </bottom>
    </border>
    <border>
      <left>
        <color indexed="63"/>
      </left>
      <right style="thin"/>
      <top style="thin"/>
      <bottom>
        <color indexed="63"/>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3"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77">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0" fontId="57" fillId="0" borderId="15" xfId="0" applyFont="1" applyFill="1" applyBorder="1" applyAlignment="1">
      <alignment horizontal="right" vertical="top"/>
    </xf>
    <xf numFmtId="0" fontId="4" fillId="0" borderId="0" xfId="59" applyNumberFormat="1" applyFont="1" applyFill="1" applyBorder="1" applyAlignment="1">
      <alignment vertical="top"/>
      <protection/>
    </xf>
    <xf numFmtId="0" fontId="7" fillId="0" borderId="12" xfId="56" applyNumberFormat="1" applyFont="1" applyFill="1" applyBorder="1" applyAlignment="1">
      <alignment horizontal="center" vertical="top" wrapText="1"/>
      <protection/>
    </xf>
    <xf numFmtId="0" fontId="4" fillId="0" borderId="16" xfId="59" applyNumberFormat="1" applyFont="1" applyFill="1" applyBorder="1" applyAlignment="1">
      <alignment vertical="top" wrapText="1"/>
      <protection/>
    </xf>
    <xf numFmtId="2" fontId="7" fillId="0" borderId="17" xfId="56" applyNumberFormat="1" applyFont="1" applyFill="1" applyBorder="1" applyAlignment="1" applyProtection="1">
      <alignment horizontal="right" vertical="top"/>
      <protection locked="0"/>
    </xf>
    <xf numFmtId="2" fontId="4" fillId="0" borderId="17" xfId="59" applyNumberFormat="1" applyFont="1" applyFill="1" applyBorder="1" applyAlignment="1">
      <alignment horizontal="right" vertical="top"/>
      <protection/>
    </xf>
    <xf numFmtId="2" fontId="4" fillId="0" borderId="17" xfId="56" applyNumberFormat="1" applyFont="1" applyFill="1" applyBorder="1" applyAlignment="1">
      <alignment horizontal="right" vertical="top"/>
      <protection/>
    </xf>
    <xf numFmtId="2" fontId="7" fillId="33" borderId="17" xfId="56" applyNumberFormat="1" applyFont="1" applyFill="1" applyBorder="1" applyAlignment="1" applyProtection="1">
      <alignment horizontal="right" vertical="top"/>
      <protection locked="0"/>
    </xf>
    <xf numFmtId="0" fontId="7" fillId="0" borderId="17" xfId="56" applyNumberFormat="1" applyFont="1" applyFill="1" applyBorder="1" applyAlignment="1">
      <alignment horizontal="center" vertical="top" wrapText="1"/>
      <protection/>
    </xf>
    <xf numFmtId="0" fontId="7" fillId="0" borderId="18" xfId="56" applyNumberFormat="1" applyFont="1" applyFill="1" applyBorder="1" applyAlignment="1">
      <alignment horizontal="center" vertical="top" wrapText="1"/>
      <protection/>
    </xf>
    <xf numFmtId="2" fontId="7" fillId="0" borderId="19" xfId="56" applyNumberFormat="1" applyFont="1" applyFill="1" applyBorder="1" applyAlignment="1" applyProtection="1">
      <alignment horizontal="right" vertical="top"/>
      <protection locked="0"/>
    </xf>
    <xf numFmtId="0" fontId="7" fillId="0" borderId="16" xfId="59" applyNumberFormat="1" applyFont="1" applyFill="1" applyBorder="1" applyAlignment="1">
      <alignment horizontal="left" vertical="top"/>
      <protection/>
    </xf>
    <xf numFmtId="0" fontId="7" fillId="0" borderId="20" xfId="59" applyNumberFormat="1" applyFont="1" applyFill="1" applyBorder="1" applyAlignment="1">
      <alignment horizontal="left" vertical="top"/>
      <protection/>
    </xf>
    <xf numFmtId="0" fontId="4" fillId="0" borderId="21" xfId="59" applyNumberFormat="1" applyFont="1" applyFill="1" applyBorder="1" applyAlignment="1">
      <alignment vertical="top"/>
      <protection/>
    </xf>
    <xf numFmtId="0" fontId="14" fillId="0" borderId="22" xfId="59" applyNumberFormat="1" applyFont="1" applyFill="1" applyBorder="1" applyAlignment="1">
      <alignment vertical="top"/>
      <protection/>
    </xf>
    <xf numFmtId="0" fontId="4" fillId="0" borderId="22" xfId="59" applyNumberFormat="1" applyFont="1" applyFill="1" applyBorder="1" applyAlignment="1">
      <alignment vertical="top"/>
      <protection/>
    </xf>
    <xf numFmtId="2" fontId="7" fillId="34" borderId="17" xfId="56" applyNumberFormat="1" applyFont="1" applyFill="1" applyBorder="1" applyAlignment="1" applyProtection="1">
      <alignment horizontal="right" vertical="top"/>
      <protection locked="0"/>
    </xf>
    <xf numFmtId="2" fontId="7" fillId="34" borderId="17" xfId="56" applyNumberFormat="1" applyFont="1" applyFill="1" applyBorder="1" applyAlignment="1" applyProtection="1">
      <alignment horizontal="right" vertical="top" wrapText="1"/>
      <protection locked="0"/>
    </xf>
    <xf numFmtId="2" fontId="7" fillId="0" borderId="23" xfId="58" applyNumberFormat="1" applyFont="1" applyFill="1" applyBorder="1" applyAlignment="1">
      <alignment horizontal="right" vertical="top"/>
      <protection/>
    </xf>
    <xf numFmtId="2" fontId="7" fillId="0" borderId="17" xfId="59" applyNumberFormat="1" applyFont="1" applyFill="1" applyBorder="1" applyAlignment="1">
      <alignment horizontal="right" vertical="top"/>
      <protection/>
    </xf>
    <xf numFmtId="2" fontId="19" fillId="0" borderId="16" xfId="59" applyNumberFormat="1" applyFont="1" applyFill="1" applyBorder="1" applyAlignment="1">
      <alignment vertical="top"/>
      <protection/>
    </xf>
    <xf numFmtId="2" fontId="14" fillId="0" borderId="24" xfId="59" applyNumberFormat="1" applyFont="1" applyFill="1" applyBorder="1" applyAlignment="1">
      <alignment horizontal="right" vertical="top"/>
      <protection/>
    </xf>
    <xf numFmtId="2" fontId="14" fillId="0" borderId="15" xfId="59" applyNumberFormat="1" applyFont="1" applyFill="1" applyBorder="1" applyAlignment="1">
      <alignment vertical="top"/>
      <protection/>
    </xf>
    <xf numFmtId="0" fontId="4" fillId="0" borderId="17" xfId="59" applyNumberFormat="1" applyFont="1" applyFill="1" applyBorder="1" applyAlignment="1">
      <alignment horizontal="justify" vertical="top" wrapText="1"/>
      <protection/>
    </xf>
    <xf numFmtId="0" fontId="57" fillId="0" borderId="15" xfId="0" applyFont="1" applyFill="1" applyBorder="1" applyAlignment="1">
      <alignment horizontal="left" vertical="top"/>
    </xf>
    <xf numFmtId="0" fontId="57" fillId="0" borderId="15" xfId="0" applyFont="1" applyFill="1" applyBorder="1" applyAlignment="1">
      <alignment horizontal="justify" vertical="top" wrapText="1"/>
    </xf>
    <xf numFmtId="0" fontId="57" fillId="0" borderId="15" xfId="0" applyFont="1" applyFill="1" applyBorder="1" applyAlignment="1">
      <alignment horizontal="center" vertical="top" wrapText="1"/>
    </xf>
    <xf numFmtId="2" fontId="57" fillId="0" borderId="15" xfId="0" applyNumberFormat="1" applyFont="1" applyFill="1" applyBorder="1" applyAlignment="1">
      <alignment vertical="top"/>
    </xf>
    <xf numFmtId="2" fontId="57" fillId="0" borderId="15" xfId="0" applyNumberFormat="1" applyFont="1" applyFill="1" applyBorder="1" applyAlignment="1">
      <alignment horizontal="left" vertical="top"/>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2" xfId="56" applyNumberFormat="1" applyFont="1" applyFill="1" applyBorder="1" applyAlignment="1" applyProtection="1">
      <alignment horizontal="center" wrapText="1"/>
      <protection locked="0"/>
    </xf>
    <xf numFmtId="0" fontId="11" fillId="0" borderId="13" xfId="56" applyNumberFormat="1" applyFont="1" applyFill="1" applyBorder="1" applyAlignment="1">
      <alignment horizontal="center" vertical="center" wrapText="1"/>
      <protection/>
    </xf>
    <xf numFmtId="0" fontId="7" fillId="0" borderId="15" xfId="56" applyNumberFormat="1" applyFont="1" applyFill="1" applyBorder="1" applyAlignment="1" applyProtection="1">
      <alignment horizontal="center" vertical="top"/>
      <protection/>
    </xf>
    <xf numFmtId="0" fontId="7" fillId="34" borderId="15" xfId="56" applyNumberFormat="1" applyFont="1" applyFill="1" applyBorder="1" applyAlignment="1" applyProtection="1">
      <alignment horizontal="center" vertical="top"/>
      <protection/>
    </xf>
    <xf numFmtId="0" fontId="7" fillId="35"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xf numFmtId="0" fontId="4" fillId="0" borderId="15" xfId="59" applyNumberFormat="1" applyFont="1" applyFill="1" applyBorder="1" applyAlignment="1">
      <alignment horizontal="justify" vertical="top" wrapText="1"/>
      <protection/>
    </xf>
    <xf numFmtId="0" fontId="16" fillId="0" borderId="25" xfId="59" applyNumberFormat="1" applyFont="1" applyFill="1" applyBorder="1" applyAlignment="1" applyProtection="1">
      <alignment vertical="center" wrapText="1"/>
      <protection locked="0"/>
    </xf>
    <xf numFmtId="0" fontId="17" fillId="33" borderId="25" xfId="59" applyNumberFormat="1" applyFont="1" applyFill="1" applyBorder="1" applyAlignment="1" applyProtection="1">
      <alignment vertical="center" wrapText="1"/>
      <protection locked="0"/>
    </xf>
    <xf numFmtId="10" fontId="18" fillId="33" borderId="25" xfId="66" applyNumberFormat="1" applyFont="1" applyFill="1" applyBorder="1" applyAlignment="1" applyProtection="1">
      <alignment horizontal="center" vertical="center"/>
      <protection locked="0"/>
    </xf>
    <xf numFmtId="0" fontId="4" fillId="0" borderId="15" xfId="59" applyNumberFormat="1" applyFont="1" applyFill="1" applyBorder="1" applyAlignment="1">
      <alignment vertical="top"/>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2562225</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Pschedu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Q1"/>
      <sheetName val="Macro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38"/>
  <sheetViews>
    <sheetView showGridLines="0" view="pageBreakPreview" zoomScaleNormal="85" zoomScaleSheetLayoutView="100" zoomScalePageLayoutView="0" workbookViewId="0" topLeftCell="A17">
      <selection activeCell="B19" sqref="B19"/>
    </sheetView>
  </sheetViews>
  <sheetFormatPr defaultColWidth="9.140625" defaultRowHeight="15"/>
  <cols>
    <col min="1" max="1" width="8.8515625" style="1" customWidth="1"/>
    <col min="2" max="2" width="44.574218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30" customHeight="1">
      <c r="A1" s="63" t="str">
        <f>B2&amp;" BoQ"</f>
        <v>Percentage BoQ</v>
      </c>
      <c r="B1" s="63"/>
      <c r="C1" s="63"/>
      <c r="D1" s="63"/>
      <c r="E1" s="63"/>
      <c r="F1" s="63"/>
      <c r="G1" s="63"/>
      <c r="H1" s="63"/>
      <c r="I1" s="63"/>
      <c r="J1" s="63"/>
      <c r="K1" s="63"/>
      <c r="L1" s="63"/>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75" customHeight="1" hidden="1">
      <c r="A3" s="4" t="s">
        <v>5</v>
      </c>
      <c r="C3" s="4" t="s">
        <v>6</v>
      </c>
      <c r="IE3" s="6"/>
      <c r="IF3" s="6"/>
      <c r="IG3" s="6"/>
      <c r="IH3" s="6"/>
      <c r="II3" s="6"/>
    </row>
    <row r="4" spans="1:243" s="9" customFormat="1" ht="30.75" customHeight="1">
      <c r="A4" s="64" t="s">
        <v>42</v>
      </c>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IE4" s="10"/>
      <c r="IF4" s="10"/>
      <c r="IG4" s="10"/>
      <c r="IH4" s="10"/>
      <c r="II4" s="10"/>
    </row>
    <row r="5" spans="1:243" s="9" customFormat="1" ht="30.75" customHeight="1">
      <c r="A5" s="64" t="s">
        <v>57</v>
      </c>
      <c r="B5" s="64"/>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c r="AJ5" s="64"/>
      <c r="AK5" s="64"/>
      <c r="AL5" s="64"/>
      <c r="AM5" s="64"/>
      <c r="AN5" s="64"/>
      <c r="AO5" s="64"/>
      <c r="AP5" s="64"/>
      <c r="AQ5" s="64"/>
      <c r="AR5" s="64"/>
      <c r="AS5" s="64"/>
      <c r="AT5" s="64"/>
      <c r="AU5" s="64"/>
      <c r="AV5" s="64"/>
      <c r="AW5" s="64"/>
      <c r="AX5" s="64"/>
      <c r="AY5" s="64"/>
      <c r="AZ5" s="64"/>
      <c r="BA5" s="64"/>
      <c r="BB5" s="64"/>
      <c r="BC5" s="64"/>
      <c r="IE5" s="10"/>
      <c r="IF5" s="10"/>
      <c r="IG5" s="10"/>
      <c r="IH5" s="10"/>
      <c r="II5" s="10"/>
    </row>
    <row r="6" spans="1:243" s="9" customFormat="1" ht="30.75" customHeight="1">
      <c r="A6" s="64" t="s">
        <v>56</v>
      </c>
      <c r="B6" s="64"/>
      <c r="C6" s="64"/>
      <c r="D6" s="64"/>
      <c r="E6" s="64"/>
      <c r="F6" s="64"/>
      <c r="G6" s="64"/>
      <c r="H6" s="64"/>
      <c r="I6" s="64"/>
      <c r="J6" s="64"/>
      <c r="K6" s="64"/>
      <c r="L6" s="64"/>
      <c r="M6" s="64"/>
      <c r="N6" s="64"/>
      <c r="O6" s="64"/>
      <c r="P6" s="64"/>
      <c r="Q6" s="64"/>
      <c r="R6" s="64"/>
      <c r="S6" s="64"/>
      <c r="T6" s="64"/>
      <c r="U6" s="64"/>
      <c r="V6" s="64"/>
      <c r="W6" s="64"/>
      <c r="X6" s="64"/>
      <c r="Y6" s="64"/>
      <c r="Z6" s="64"/>
      <c r="AA6" s="64"/>
      <c r="AB6" s="64"/>
      <c r="AC6" s="64"/>
      <c r="AD6" s="64"/>
      <c r="AE6" s="64"/>
      <c r="AF6" s="64"/>
      <c r="AG6" s="64"/>
      <c r="AH6" s="64"/>
      <c r="AI6" s="64"/>
      <c r="AJ6" s="64"/>
      <c r="AK6" s="64"/>
      <c r="AL6" s="64"/>
      <c r="AM6" s="64"/>
      <c r="AN6" s="64"/>
      <c r="AO6" s="64"/>
      <c r="AP6" s="64"/>
      <c r="AQ6" s="64"/>
      <c r="AR6" s="64"/>
      <c r="AS6" s="64"/>
      <c r="AT6" s="64"/>
      <c r="AU6" s="64"/>
      <c r="AV6" s="64"/>
      <c r="AW6" s="64"/>
      <c r="AX6" s="64"/>
      <c r="AY6" s="64"/>
      <c r="AZ6" s="64"/>
      <c r="BA6" s="64"/>
      <c r="BB6" s="64"/>
      <c r="BC6" s="64"/>
      <c r="IE6" s="10"/>
      <c r="IF6" s="10"/>
      <c r="IG6" s="10"/>
      <c r="IH6" s="10"/>
      <c r="II6" s="10"/>
    </row>
    <row r="7" spans="1:243" s="9" customFormat="1" ht="29.25" customHeight="1" hidden="1">
      <c r="A7" s="65" t="s">
        <v>7</v>
      </c>
      <c r="B7" s="65"/>
      <c r="C7" s="65"/>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c r="AZ7" s="65"/>
      <c r="BA7" s="65"/>
      <c r="BB7" s="65"/>
      <c r="BC7" s="65"/>
      <c r="IE7" s="10"/>
      <c r="IF7" s="10"/>
      <c r="IG7" s="10"/>
      <c r="IH7" s="10"/>
      <c r="II7" s="10"/>
    </row>
    <row r="8" spans="1:243" s="12" customFormat="1" ht="72" customHeight="1">
      <c r="A8" s="11" t="s">
        <v>39</v>
      </c>
      <c r="B8" s="69"/>
      <c r="C8" s="69"/>
      <c r="D8" s="69"/>
      <c r="E8" s="69"/>
      <c r="F8" s="69"/>
      <c r="G8" s="69"/>
      <c r="H8" s="69"/>
      <c r="I8" s="69"/>
      <c r="J8" s="69"/>
      <c r="K8" s="69"/>
      <c r="L8" s="69"/>
      <c r="M8" s="69"/>
      <c r="N8" s="69"/>
      <c r="O8" s="69"/>
      <c r="P8" s="69"/>
      <c r="Q8" s="69"/>
      <c r="R8" s="69"/>
      <c r="S8" s="69"/>
      <c r="T8" s="69"/>
      <c r="U8" s="69"/>
      <c r="V8" s="69"/>
      <c r="W8" s="69"/>
      <c r="X8" s="69"/>
      <c r="Y8" s="69"/>
      <c r="Z8" s="69"/>
      <c r="AA8" s="69"/>
      <c r="AB8" s="69"/>
      <c r="AC8" s="69"/>
      <c r="AD8" s="69"/>
      <c r="AE8" s="69"/>
      <c r="AF8" s="69"/>
      <c r="AG8" s="69"/>
      <c r="AH8" s="69"/>
      <c r="AI8" s="69"/>
      <c r="AJ8" s="69"/>
      <c r="AK8" s="69"/>
      <c r="AL8" s="69"/>
      <c r="AM8" s="69"/>
      <c r="AN8" s="69"/>
      <c r="AO8" s="69"/>
      <c r="AP8" s="69"/>
      <c r="AQ8" s="69"/>
      <c r="AR8" s="69"/>
      <c r="AS8" s="69"/>
      <c r="AT8" s="69"/>
      <c r="AU8" s="69"/>
      <c r="AV8" s="69"/>
      <c r="AW8" s="69"/>
      <c r="AX8" s="69"/>
      <c r="AY8" s="69"/>
      <c r="AZ8" s="69"/>
      <c r="BA8" s="69"/>
      <c r="BB8" s="69"/>
      <c r="BC8" s="69"/>
      <c r="IE8" s="13"/>
      <c r="IF8" s="13"/>
      <c r="IG8" s="13"/>
      <c r="IH8" s="13"/>
      <c r="II8" s="13"/>
    </row>
    <row r="9" spans="1:243" s="14" customFormat="1" ht="61.5" customHeight="1">
      <c r="A9" s="66" t="s">
        <v>47</v>
      </c>
      <c r="B9" s="66"/>
      <c r="C9" s="66"/>
      <c r="D9" s="66"/>
      <c r="E9" s="66"/>
      <c r="F9" s="66"/>
      <c r="G9" s="66"/>
      <c r="H9" s="66"/>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6"/>
      <c r="IE9" s="15"/>
      <c r="IF9" s="15"/>
      <c r="IG9" s="15"/>
      <c r="IH9" s="15"/>
      <c r="II9" s="15"/>
    </row>
    <row r="10" spans="1:243" s="17" customFormat="1" ht="18.75" customHeight="1">
      <c r="A10" s="16" t="s">
        <v>8</v>
      </c>
      <c r="B10" s="16" t="s">
        <v>9</v>
      </c>
      <c r="C10" s="16" t="s">
        <v>9</v>
      </c>
      <c r="D10" s="16" t="s">
        <v>8</v>
      </c>
      <c r="E10" s="16" t="s">
        <v>48</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57" customHeight="1">
      <c r="A11" s="16" t="s">
        <v>14</v>
      </c>
      <c r="B11" s="16" t="s">
        <v>15</v>
      </c>
      <c r="C11" s="16" t="s">
        <v>16</v>
      </c>
      <c r="D11" s="16" t="s">
        <v>17</v>
      </c>
      <c r="E11" s="16" t="s">
        <v>18</v>
      </c>
      <c r="F11" s="16" t="s">
        <v>41</v>
      </c>
      <c r="G11" s="16"/>
      <c r="H11" s="16"/>
      <c r="I11" s="16" t="s">
        <v>19</v>
      </c>
      <c r="J11" s="16" t="s">
        <v>20</v>
      </c>
      <c r="K11" s="16" t="s">
        <v>21</v>
      </c>
      <c r="L11" s="16" t="s">
        <v>22</v>
      </c>
      <c r="M11" s="19" t="s">
        <v>23</v>
      </c>
      <c r="N11" s="16" t="s">
        <v>24</v>
      </c>
      <c r="O11" s="16" t="s">
        <v>25</v>
      </c>
      <c r="P11" s="16" t="s">
        <v>26</v>
      </c>
      <c r="Q11" s="16" t="s">
        <v>27</v>
      </c>
      <c r="R11" s="16"/>
      <c r="S11" s="16"/>
      <c r="T11" s="16" t="s">
        <v>28</v>
      </c>
      <c r="U11" s="16" t="s">
        <v>29</v>
      </c>
      <c r="V11" s="16" t="s">
        <v>30</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40</v>
      </c>
      <c r="BB11" s="20" t="s">
        <v>31</v>
      </c>
      <c r="BC11" s="20" t="s">
        <v>32</v>
      </c>
      <c r="IE11" s="18"/>
      <c r="IF11" s="18"/>
      <c r="IG11" s="18"/>
      <c r="IH11" s="18"/>
      <c r="II11" s="18"/>
    </row>
    <row r="12" spans="1:243" s="17" customFormat="1" ht="15">
      <c r="A12" s="16">
        <v>1</v>
      </c>
      <c r="B12" s="16">
        <v>2</v>
      </c>
      <c r="C12" s="35">
        <v>3</v>
      </c>
      <c r="D12" s="41">
        <v>4</v>
      </c>
      <c r="E12" s="41">
        <v>5</v>
      </c>
      <c r="F12" s="41">
        <v>6</v>
      </c>
      <c r="G12" s="41">
        <v>7</v>
      </c>
      <c r="H12" s="41">
        <v>8</v>
      </c>
      <c r="I12" s="41">
        <v>9</v>
      </c>
      <c r="J12" s="41">
        <v>10</v>
      </c>
      <c r="K12" s="41">
        <v>11</v>
      </c>
      <c r="L12" s="41">
        <v>12</v>
      </c>
      <c r="M12" s="41">
        <v>13</v>
      </c>
      <c r="N12" s="41">
        <v>14</v>
      </c>
      <c r="O12" s="41">
        <v>15</v>
      </c>
      <c r="P12" s="41">
        <v>16</v>
      </c>
      <c r="Q12" s="41">
        <v>17</v>
      </c>
      <c r="R12" s="41">
        <v>18</v>
      </c>
      <c r="S12" s="41">
        <v>19</v>
      </c>
      <c r="T12" s="41">
        <v>20</v>
      </c>
      <c r="U12" s="41">
        <v>21</v>
      </c>
      <c r="V12" s="41">
        <v>22</v>
      </c>
      <c r="W12" s="41">
        <v>23</v>
      </c>
      <c r="X12" s="41">
        <v>24</v>
      </c>
      <c r="Y12" s="41">
        <v>25</v>
      </c>
      <c r="Z12" s="41">
        <v>26</v>
      </c>
      <c r="AA12" s="41">
        <v>27</v>
      </c>
      <c r="AB12" s="41">
        <v>28</v>
      </c>
      <c r="AC12" s="41">
        <v>29</v>
      </c>
      <c r="AD12" s="41">
        <v>30</v>
      </c>
      <c r="AE12" s="41">
        <v>31</v>
      </c>
      <c r="AF12" s="41">
        <v>32</v>
      </c>
      <c r="AG12" s="41">
        <v>33</v>
      </c>
      <c r="AH12" s="41">
        <v>34</v>
      </c>
      <c r="AI12" s="41">
        <v>35</v>
      </c>
      <c r="AJ12" s="41">
        <v>36</v>
      </c>
      <c r="AK12" s="41">
        <v>37</v>
      </c>
      <c r="AL12" s="41">
        <v>38</v>
      </c>
      <c r="AM12" s="41">
        <v>39</v>
      </c>
      <c r="AN12" s="41">
        <v>40</v>
      </c>
      <c r="AO12" s="41">
        <v>41</v>
      </c>
      <c r="AP12" s="41">
        <v>42</v>
      </c>
      <c r="AQ12" s="41">
        <v>43</v>
      </c>
      <c r="AR12" s="41">
        <v>44</v>
      </c>
      <c r="AS12" s="41">
        <v>45</v>
      </c>
      <c r="AT12" s="41">
        <v>46</v>
      </c>
      <c r="AU12" s="41">
        <v>47</v>
      </c>
      <c r="AV12" s="41">
        <v>48</v>
      </c>
      <c r="AW12" s="41">
        <v>49</v>
      </c>
      <c r="AX12" s="41">
        <v>50</v>
      </c>
      <c r="AY12" s="41">
        <v>51</v>
      </c>
      <c r="AZ12" s="41">
        <v>52</v>
      </c>
      <c r="BA12" s="41">
        <v>7</v>
      </c>
      <c r="BB12" s="42">
        <v>54</v>
      </c>
      <c r="BC12" s="16">
        <v>8</v>
      </c>
      <c r="IE12" s="18"/>
      <c r="IF12" s="18"/>
      <c r="IG12" s="18"/>
      <c r="IH12" s="18"/>
      <c r="II12" s="18"/>
    </row>
    <row r="13" spans="1:243" s="21" customFormat="1" ht="24.75" customHeight="1">
      <c r="A13" s="57">
        <v>1</v>
      </c>
      <c r="B13" s="58" t="s">
        <v>58</v>
      </c>
      <c r="C13" s="33"/>
      <c r="D13" s="67"/>
      <c r="E13" s="67"/>
      <c r="F13" s="67"/>
      <c r="G13" s="67"/>
      <c r="H13" s="67"/>
      <c r="I13" s="67"/>
      <c r="J13" s="67"/>
      <c r="K13" s="67"/>
      <c r="L13" s="67"/>
      <c r="M13" s="67"/>
      <c r="N13" s="68"/>
      <c r="O13" s="68"/>
      <c r="P13" s="68"/>
      <c r="Q13" s="68"/>
      <c r="R13" s="68"/>
      <c r="S13" s="68"/>
      <c r="T13" s="68"/>
      <c r="U13" s="68"/>
      <c r="V13" s="68"/>
      <c r="W13" s="68"/>
      <c r="X13" s="68"/>
      <c r="Y13" s="68"/>
      <c r="Z13" s="68"/>
      <c r="AA13" s="68"/>
      <c r="AB13" s="68"/>
      <c r="AC13" s="68"/>
      <c r="AD13" s="68"/>
      <c r="AE13" s="68"/>
      <c r="AF13" s="68"/>
      <c r="AG13" s="68"/>
      <c r="AH13" s="68"/>
      <c r="AI13" s="68"/>
      <c r="AJ13" s="68"/>
      <c r="AK13" s="68"/>
      <c r="AL13" s="68"/>
      <c r="AM13" s="68"/>
      <c r="AN13" s="68"/>
      <c r="AO13" s="68"/>
      <c r="AP13" s="68"/>
      <c r="AQ13" s="68"/>
      <c r="AR13" s="68"/>
      <c r="AS13" s="68"/>
      <c r="AT13" s="68"/>
      <c r="AU13" s="68"/>
      <c r="AV13" s="68"/>
      <c r="AW13" s="68"/>
      <c r="AX13" s="68"/>
      <c r="AY13" s="68"/>
      <c r="AZ13" s="68"/>
      <c r="BA13" s="68"/>
      <c r="BB13" s="68"/>
      <c r="BC13" s="68"/>
      <c r="IA13" s="21">
        <v>1</v>
      </c>
      <c r="IB13" s="21" t="s">
        <v>58</v>
      </c>
      <c r="IE13" s="22"/>
      <c r="IF13" s="22"/>
      <c r="IG13" s="22"/>
      <c r="IH13" s="22"/>
      <c r="II13" s="22"/>
    </row>
    <row r="14" spans="1:243" s="21" customFormat="1" ht="15.75">
      <c r="A14" s="57">
        <v>1.01</v>
      </c>
      <c r="B14" s="58" t="s">
        <v>59</v>
      </c>
      <c r="C14" s="33"/>
      <c r="D14" s="67"/>
      <c r="E14" s="67"/>
      <c r="F14" s="67"/>
      <c r="G14" s="67"/>
      <c r="H14" s="67"/>
      <c r="I14" s="67"/>
      <c r="J14" s="67"/>
      <c r="K14" s="67"/>
      <c r="L14" s="67"/>
      <c r="M14" s="67"/>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IA14" s="21">
        <v>1.01</v>
      </c>
      <c r="IB14" s="21" t="s">
        <v>59</v>
      </c>
      <c r="IE14" s="22"/>
      <c r="IF14" s="22"/>
      <c r="IG14" s="22"/>
      <c r="IH14" s="22"/>
      <c r="II14" s="22"/>
    </row>
    <row r="15" spans="1:243" s="21" customFormat="1" ht="42.75">
      <c r="A15" s="57">
        <v>1.02</v>
      </c>
      <c r="B15" s="58" t="s">
        <v>46</v>
      </c>
      <c r="C15" s="33"/>
      <c r="D15" s="33">
        <v>5.76</v>
      </c>
      <c r="E15" s="59" t="s">
        <v>43</v>
      </c>
      <c r="F15" s="60">
        <v>258.09</v>
      </c>
      <c r="G15" s="43"/>
      <c r="H15" s="37"/>
      <c r="I15" s="38" t="s">
        <v>33</v>
      </c>
      <c r="J15" s="39">
        <f>IF(I15="Less(-)",-1,1)</f>
        <v>1</v>
      </c>
      <c r="K15" s="37" t="s">
        <v>34</v>
      </c>
      <c r="L15" s="37" t="s">
        <v>4</v>
      </c>
      <c r="M15" s="40"/>
      <c r="N15" s="49"/>
      <c r="O15" s="49"/>
      <c r="P15" s="50"/>
      <c r="Q15" s="49"/>
      <c r="R15" s="49"/>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2">
        <f>total_amount_ba($B$2,$D$2,D15,F15,J15,K15,M15)</f>
        <v>1486.6</v>
      </c>
      <c r="BB15" s="51">
        <f>BA15+SUM(N15:AZ15)</f>
        <v>1486.6</v>
      </c>
      <c r="BC15" s="56" t="str">
        <f>SpellNumber(L15,BB15)</f>
        <v>INR  One Thousand Four Hundred &amp; Eighty Six  and Paise Sixty Only</v>
      </c>
      <c r="IA15" s="21">
        <v>1.02</v>
      </c>
      <c r="IB15" s="21" t="s">
        <v>46</v>
      </c>
      <c r="ID15" s="21">
        <v>5.76</v>
      </c>
      <c r="IE15" s="22" t="s">
        <v>43</v>
      </c>
      <c r="IF15" s="22"/>
      <c r="IG15" s="22"/>
      <c r="IH15" s="22"/>
      <c r="II15" s="22"/>
    </row>
    <row r="16" spans="1:243" s="21" customFormat="1" ht="94.5">
      <c r="A16" s="57">
        <v>1.03</v>
      </c>
      <c r="B16" s="58" t="s">
        <v>60</v>
      </c>
      <c r="C16" s="33"/>
      <c r="D16" s="67"/>
      <c r="E16" s="67"/>
      <c r="F16" s="67"/>
      <c r="G16" s="67"/>
      <c r="H16" s="67"/>
      <c r="I16" s="67"/>
      <c r="J16" s="67"/>
      <c r="K16" s="67"/>
      <c r="L16" s="67"/>
      <c r="M16" s="67"/>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c r="AT16" s="68"/>
      <c r="AU16" s="68"/>
      <c r="AV16" s="68"/>
      <c r="AW16" s="68"/>
      <c r="AX16" s="68"/>
      <c r="AY16" s="68"/>
      <c r="AZ16" s="68"/>
      <c r="BA16" s="68"/>
      <c r="BB16" s="68"/>
      <c r="BC16" s="68"/>
      <c r="IA16" s="21">
        <v>1.03</v>
      </c>
      <c r="IB16" s="21" t="s">
        <v>60</v>
      </c>
      <c r="IE16" s="22"/>
      <c r="IF16" s="22"/>
      <c r="IG16" s="22"/>
      <c r="IH16" s="22"/>
      <c r="II16" s="22"/>
    </row>
    <row r="17" spans="1:243" s="21" customFormat="1" ht="42.75">
      <c r="A17" s="57">
        <v>1.04</v>
      </c>
      <c r="B17" s="58" t="s">
        <v>49</v>
      </c>
      <c r="C17" s="33"/>
      <c r="D17" s="33">
        <v>595</v>
      </c>
      <c r="E17" s="59" t="s">
        <v>43</v>
      </c>
      <c r="F17" s="60">
        <v>81.32</v>
      </c>
      <c r="G17" s="43"/>
      <c r="H17" s="37"/>
      <c r="I17" s="38" t="s">
        <v>33</v>
      </c>
      <c r="J17" s="39">
        <f aca="true" t="shared" si="0" ref="J16:J23">IF(I17="Less(-)",-1,1)</f>
        <v>1</v>
      </c>
      <c r="K17" s="37" t="s">
        <v>34</v>
      </c>
      <c r="L17" s="37" t="s">
        <v>4</v>
      </c>
      <c r="M17" s="40"/>
      <c r="N17" s="49"/>
      <c r="O17" s="49"/>
      <c r="P17" s="50"/>
      <c r="Q17" s="49"/>
      <c r="R17" s="49"/>
      <c r="S17" s="50"/>
      <c r="T17" s="50"/>
      <c r="U17" s="50"/>
      <c r="V17" s="50"/>
      <c r="W17" s="50"/>
      <c r="X17" s="50"/>
      <c r="Y17" s="50"/>
      <c r="Z17" s="50"/>
      <c r="AA17" s="50"/>
      <c r="AB17" s="50"/>
      <c r="AC17" s="50"/>
      <c r="AD17" s="50"/>
      <c r="AE17" s="50"/>
      <c r="AF17" s="50"/>
      <c r="AG17" s="50"/>
      <c r="AH17" s="50"/>
      <c r="AI17" s="50"/>
      <c r="AJ17" s="50"/>
      <c r="AK17" s="50"/>
      <c r="AL17" s="50"/>
      <c r="AM17" s="50"/>
      <c r="AN17" s="50"/>
      <c r="AO17" s="50"/>
      <c r="AP17" s="50"/>
      <c r="AQ17" s="50"/>
      <c r="AR17" s="50"/>
      <c r="AS17" s="50"/>
      <c r="AT17" s="50"/>
      <c r="AU17" s="50"/>
      <c r="AV17" s="50"/>
      <c r="AW17" s="50"/>
      <c r="AX17" s="50"/>
      <c r="AY17" s="50"/>
      <c r="AZ17" s="50"/>
      <c r="BA17" s="52">
        <f aca="true" t="shared" si="1" ref="BA16:BA23">total_amount_ba($B$2,$D$2,D17,F17,J17,K17,M17)</f>
        <v>48385.4</v>
      </c>
      <c r="BB17" s="51">
        <f aca="true" t="shared" si="2" ref="BB16:BB23">BA17+SUM(N17:AZ17)</f>
        <v>48385.4</v>
      </c>
      <c r="BC17" s="56" t="str">
        <f aca="true" t="shared" si="3" ref="BC16:BC23">SpellNumber(L17,BB17)</f>
        <v>INR  Forty Eight Thousand Three Hundred &amp; Eighty Five  and Paise Forty Only</v>
      </c>
      <c r="IA17" s="21">
        <v>1.04</v>
      </c>
      <c r="IB17" s="21" t="s">
        <v>49</v>
      </c>
      <c r="ID17" s="21">
        <v>595</v>
      </c>
      <c r="IE17" s="22" t="s">
        <v>43</v>
      </c>
      <c r="IF17" s="22"/>
      <c r="IG17" s="22"/>
      <c r="IH17" s="22"/>
      <c r="II17" s="22"/>
    </row>
    <row r="18" spans="1:243" s="21" customFormat="1" ht="94.5">
      <c r="A18" s="57">
        <v>1.05</v>
      </c>
      <c r="B18" s="58" t="s">
        <v>50</v>
      </c>
      <c r="C18" s="33"/>
      <c r="D18" s="33">
        <v>202</v>
      </c>
      <c r="E18" s="59" t="s">
        <v>43</v>
      </c>
      <c r="F18" s="60">
        <v>108.59</v>
      </c>
      <c r="G18" s="43"/>
      <c r="H18" s="37"/>
      <c r="I18" s="38" t="s">
        <v>33</v>
      </c>
      <c r="J18" s="39">
        <f t="shared" si="0"/>
        <v>1</v>
      </c>
      <c r="K18" s="37" t="s">
        <v>34</v>
      </c>
      <c r="L18" s="37" t="s">
        <v>4</v>
      </c>
      <c r="M18" s="40"/>
      <c r="N18" s="49"/>
      <c r="O18" s="49"/>
      <c r="P18" s="50"/>
      <c r="Q18" s="49"/>
      <c r="R18" s="49"/>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52">
        <f t="shared" si="1"/>
        <v>21935.18</v>
      </c>
      <c r="BB18" s="51">
        <f t="shared" si="2"/>
        <v>21935.18</v>
      </c>
      <c r="BC18" s="56" t="str">
        <f t="shared" si="3"/>
        <v>INR  Twenty One Thousand Nine Hundred &amp; Thirty Five  and Paise Eighteen Only</v>
      </c>
      <c r="IA18" s="21">
        <v>1.05</v>
      </c>
      <c r="IB18" s="21" t="s">
        <v>50</v>
      </c>
      <c r="ID18" s="21">
        <v>202</v>
      </c>
      <c r="IE18" s="22" t="s">
        <v>43</v>
      </c>
      <c r="IF18" s="22"/>
      <c r="IG18" s="22"/>
      <c r="IH18" s="22"/>
      <c r="II18" s="22"/>
    </row>
    <row r="19" spans="1:243" s="21" customFormat="1" ht="78.75">
      <c r="A19" s="57">
        <v>1.06</v>
      </c>
      <c r="B19" s="58" t="s">
        <v>61</v>
      </c>
      <c r="C19" s="33"/>
      <c r="D19" s="67"/>
      <c r="E19" s="67"/>
      <c r="F19" s="67"/>
      <c r="G19" s="67"/>
      <c r="H19" s="67"/>
      <c r="I19" s="67"/>
      <c r="J19" s="67"/>
      <c r="K19" s="67"/>
      <c r="L19" s="67"/>
      <c r="M19" s="67"/>
      <c r="N19" s="68"/>
      <c r="O19" s="68"/>
      <c r="P19" s="68"/>
      <c r="Q19" s="68"/>
      <c r="R19" s="68"/>
      <c r="S19" s="68"/>
      <c r="T19" s="68"/>
      <c r="U19" s="68"/>
      <c r="V19" s="68"/>
      <c r="W19" s="68"/>
      <c r="X19" s="68"/>
      <c r="Y19" s="68"/>
      <c r="Z19" s="68"/>
      <c r="AA19" s="68"/>
      <c r="AB19" s="68"/>
      <c r="AC19" s="68"/>
      <c r="AD19" s="68"/>
      <c r="AE19" s="68"/>
      <c r="AF19" s="68"/>
      <c r="AG19" s="68"/>
      <c r="AH19" s="68"/>
      <c r="AI19" s="68"/>
      <c r="AJ19" s="68"/>
      <c r="AK19" s="68"/>
      <c r="AL19" s="68"/>
      <c r="AM19" s="68"/>
      <c r="AN19" s="68"/>
      <c r="AO19" s="68"/>
      <c r="AP19" s="68"/>
      <c r="AQ19" s="68"/>
      <c r="AR19" s="68"/>
      <c r="AS19" s="68"/>
      <c r="AT19" s="68"/>
      <c r="AU19" s="68"/>
      <c r="AV19" s="68"/>
      <c r="AW19" s="68"/>
      <c r="AX19" s="68"/>
      <c r="AY19" s="68"/>
      <c r="AZ19" s="68"/>
      <c r="BA19" s="68"/>
      <c r="BB19" s="68"/>
      <c r="BC19" s="68"/>
      <c r="IA19" s="21">
        <v>1.06</v>
      </c>
      <c r="IB19" s="21" t="s">
        <v>61</v>
      </c>
      <c r="IE19" s="22"/>
      <c r="IF19" s="22"/>
      <c r="IG19" s="22"/>
      <c r="IH19" s="22"/>
      <c r="II19" s="22"/>
    </row>
    <row r="20" spans="1:243" s="21" customFormat="1" ht="42.75">
      <c r="A20" s="57">
        <v>1.07</v>
      </c>
      <c r="B20" s="58" t="s">
        <v>51</v>
      </c>
      <c r="C20" s="33"/>
      <c r="D20" s="33">
        <v>1431</v>
      </c>
      <c r="E20" s="59" t="s">
        <v>43</v>
      </c>
      <c r="F20" s="60">
        <v>49.8</v>
      </c>
      <c r="G20" s="43"/>
      <c r="H20" s="37"/>
      <c r="I20" s="38" t="s">
        <v>33</v>
      </c>
      <c r="J20" s="39">
        <f t="shared" si="0"/>
        <v>1</v>
      </c>
      <c r="K20" s="37" t="s">
        <v>34</v>
      </c>
      <c r="L20" s="37" t="s">
        <v>4</v>
      </c>
      <c r="M20" s="40"/>
      <c r="N20" s="49"/>
      <c r="O20" s="49"/>
      <c r="P20" s="50"/>
      <c r="Q20" s="49"/>
      <c r="R20" s="49"/>
      <c r="S20" s="50"/>
      <c r="T20" s="50"/>
      <c r="U20" s="50"/>
      <c r="V20" s="50"/>
      <c r="W20" s="50"/>
      <c r="X20" s="50"/>
      <c r="Y20" s="50"/>
      <c r="Z20" s="50"/>
      <c r="AA20" s="50"/>
      <c r="AB20" s="50"/>
      <c r="AC20" s="50"/>
      <c r="AD20" s="50"/>
      <c r="AE20" s="50"/>
      <c r="AF20" s="50"/>
      <c r="AG20" s="50"/>
      <c r="AH20" s="50"/>
      <c r="AI20" s="50"/>
      <c r="AJ20" s="50"/>
      <c r="AK20" s="50"/>
      <c r="AL20" s="50"/>
      <c r="AM20" s="50"/>
      <c r="AN20" s="50"/>
      <c r="AO20" s="50"/>
      <c r="AP20" s="50"/>
      <c r="AQ20" s="50"/>
      <c r="AR20" s="50"/>
      <c r="AS20" s="50"/>
      <c r="AT20" s="50"/>
      <c r="AU20" s="50"/>
      <c r="AV20" s="50"/>
      <c r="AW20" s="50"/>
      <c r="AX20" s="50"/>
      <c r="AY20" s="50"/>
      <c r="AZ20" s="50"/>
      <c r="BA20" s="52">
        <f t="shared" si="1"/>
        <v>71263.8</v>
      </c>
      <c r="BB20" s="51">
        <f t="shared" si="2"/>
        <v>71263.8</v>
      </c>
      <c r="BC20" s="56" t="str">
        <f t="shared" si="3"/>
        <v>INR  Seventy One Thousand Two Hundred &amp; Sixty Three  and Paise Eighty Only</v>
      </c>
      <c r="IA20" s="21">
        <v>1.07</v>
      </c>
      <c r="IB20" s="21" t="s">
        <v>51</v>
      </c>
      <c r="ID20" s="21">
        <v>1431</v>
      </c>
      <c r="IE20" s="22" t="s">
        <v>43</v>
      </c>
      <c r="IF20" s="22"/>
      <c r="IG20" s="22"/>
      <c r="IH20" s="22"/>
      <c r="II20" s="22"/>
    </row>
    <row r="21" spans="1:243" s="21" customFormat="1" ht="94.5">
      <c r="A21" s="57">
        <v>1.08</v>
      </c>
      <c r="B21" s="58" t="s">
        <v>52</v>
      </c>
      <c r="C21" s="33"/>
      <c r="D21" s="33">
        <v>202</v>
      </c>
      <c r="E21" s="59" t="s">
        <v>43</v>
      </c>
      <c r="F21" s="60">
        <v>18.28</v>
      </c>
      <c r="G21" s="43"/>
      <c r="H21" s="37"/>
      <c r="I21" s="38" t="s">
        <v>33</v>
      </c>
      <c r="J21" s="39">
        <f t="shared" si="0"/>
        <v>1</v>
      </c>
      <c r="K21" s="37" t="s">
        <v>34</v>
      </c>
      <c r="L21" s="37" t="s">
        <v>4</v>
      </c>
      <c r="M21" s="40"/>
      <c r="N21" s="49"/>
      <c r="O21" s="49"/>
      <c r="P21" s="50"/>
      <c r="Q21" s="49"/>
      <c r="R21" s="49"/>
      <c r="S21" s="50"/>
      <c r="T21" s="50"/>
      <c r="U21" s="50"/>
      <c r="V21" s="50"/>
      <c r="W21" s="50"/>
      <c r="X21" s="50"/>
      <c r="Y21" s="50"/>
      <c r="Z21" s="50"/>
      <c r="AA21" s="50"/>
      <c r="AB21" s="50"/>
      <c r="AC21" s="50"/>
      <c r="AD21" s="50"/>
      <c r="AE21" s="50"/>
      <c r="AF21" s="50"/>
      <c r="AG21" s="50"/>
      <c r="AH21" s="50"/>
      <c r="AI21" s="50"/>
      <c r="AJ21" s="50"/>
      <c r="AK21" s="50"/>
      <c r="AL21" s="50"/>
      <c r="AM21" s="50"/>
      <c r="AN21" s="50"/>
      <c r="AO21" s="50"/>
      <c r="AP21" s="50"/>
      <c r="AQ21" s="50"/>
      <c r="AR21" s="50"/>
      <c r="AS21" s="50"/>
      <c r="AT21" s="50"/>
      <c r="AU21" s="50"/>
      <c r="AV21" s="50"/>
      <c r="AW21" s="50"/>
      <c r="AX21" s="50"/>
      <c r="AY21" s="50"/>
      <c r="AZ21" s="50"/>
      <c r="BA21" s="52">
        <f t="shared" si="1"/>
        <v>3692.56</v>
      </c>
      <c r="BB21" s="51">
        <f t="shared" si="2"/>
        <v>3692.56</v>
      </c>
      <c r="BC21" s="56" t="str">
        <f t="shared" si="3"/>
        <v>INR  Three Thousand Six Hundred &amp; Ninety Two  and Paise Fifty Six Only</v>
      </c>
      <c r="IA21" s="21">
        <v>1.08</v>
      </c>
      <c r="IB21" s="21" t="s">
        <v>52</v>
      </c>
      <c r="ID21" s="21">
        <v>202</v>
      </c>
      <c r="IE21" s="22" t="s">
        <v>43</v>
      </c>
      <c r="IF21" s="22"/>
      <c r="IG21" s="22"/>
      <c r="IH21" s="22"/>
      <c r="II21" s="22"/>
    </row>
    <row r="22" spans="1:243" s="21" customFormat="1" ht="47.25">
      <c r="A22" s="57">
        <v>1.09</v>
      </c>
      <c r="B22" s="58" t="s">
        <v>62</v>
      </c>
      <c r="C22" s="33"/>
      <c r="D22" s="67"/>
      <c r="E22" s="67"/>
      <c r="F22" s="67"/>
      <c r="G22" s="67"/>
      <c r="H22" s="67"/>
      <c r="I22" s="67"/>
      <c r="J22" s="67"/>
      <c r="K22" s="67"/>
      <c r="L22" s="67"/>
      <c r="M22" s="67"/>
      <c r="N22" s="68"/>
      <c r="O22" s="68"/>
      <c r="P22" s="68"/>
      <c r="Q22" s="68"/>
      <c r="R22" s="68"/>
      <c r="S22" s="68"/>
      <c r="T22" s="68"/>
      <c r="U22" s="68"/>
      <c r="V22" s="68"/>
      <c r="W22" s="68"/>
      <c r="X22" s="68"/>
      <c r="Y22" s="68"/>
      <c r="Z22" s="68"/>
      <c r="AA22" s="68"/>
      <c r="AB22" s="68"/>
      <c r="AC22" s="68"/>
      <c r="AD22" s="68"/>
      <c r="AE22" s="68"/>
      <c r="AF22" s="68"/>
      <c r="AG22" s="68"/>
      <c r="AH22" s="68"/>
      <c r="AI22" s="68"/>
      <c r="AJ22" s="68"/>
      <c r="AK22" s="68"/>
      <c r="AL22" s="68"/>
      <c r="AM22" s="68"/>
      <c r="AN22" s="68"/>
      <c r="AO22" s="68"/>
      <c r="AP22" s="68"/>
      <c r="AQ22" s="68"/>
      <c r="AR22" s="68"/>
      <c r="AS22" s="68"/>
      <c r="AT22" s="68"/>
      <c r="AU22" s="68"/>
      <c r="AV22" s="68"/>
      <c r="AW22" s="68"/>
      <c r="AX22" s="68"/>
      <c r="AY22" s="68"/>
      <c r="AZ22" s="68"/>
      <c r="BA22" s="68"/>
      <c r="BB22" s="68"/>
      <c r="BC22" s="68"/>
      <c r="IA22" s="21">
        <v>1.09</v>
      </c>
      <c r="IB22" s="21" t="s">
        <v>62</v>
      </c>
      <c r="IE22" s="22"/>
      <c r="IF22" s="22"/>
      <c r="IG22" s="22"/>
      <c r="IH22" s="22"/>
      <c r="II22" s="22"/>
    </row>
    <row r="23" spans="1:243" s="21" customFormat="1" ht="30.75" customHeight="1">
      <c r="A23" s="61">
        <v>1.1</v>
      </c>
      <c r="B23" s="58" t="s">
        <v>53</v>
      </c>
      <c r="C23" s="33"/>
      <c r="D23" s="33">
        <v>95</v>
      </c>
      <c r="E23" s="59" t="s">
        <v>43</v>
      </c>
      <c r="F23" s="60">
        <v>79.66</v>
      </c>
      <c r="G23" s="43"/>
      <c r="H23" s="37"/>
      <c r="I23" s="38" t="s">
        <v>33</v>
      </c>
      <c r="J23" s="39">
        <f t="shared" si="0"/>
        <v>1</v>
      </c>
      <c r="K23" s="37" t="s">
        <v>34</v>
      </c>
      <c r="L23" s="37" t="s">
        <v>4</v>
      </c>
      <c r="M23" s="40"/>
      <c r="N23" s="49"/>
      <c r="O23" s="49"/>
      <c r="P23" s="50"/>
      <c r="Q23" s="49"/>
      <c r="R23" s="49"/>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2">
        <f t="shared" si="1"/>
        <v>7567.7</v>
      </c>
      <c r="BB23" s="51">
        <f t="shared" si="2"/>
        <v>7567.7</v>
      </c>
      <c r="BC23" s="56" t="str">
        <f t="shared" si="3"/>
        <v>INR  Seven Thousand Five Hundred &amp; Sixty Seven  and Paise Seventy Only</v>
      </c>
      <c r="IA23" s="21">
        <v>1.1</v>
      </c>
      <c r="IB23" s="21" t="s">
        <v>53</v>
      </c>
      <c r="ID23" s="21">
        <v>95</v>
      </c>
      <c r="IE23" s="22" t="s">
        <v>43</v>
      </c>
      <c r="IF23" s="22"/>
      <c r="IG23" s="22"/>
      <c r="IH23" s="22"/>
      <c r="II23" s="22"/>
    </row>
    <row r="24" spans="1:243" s="21" customFormat="1" ht="48.75" customHeight="1">
      <c r="A24" s="57">
        <v>1.11</v>
      </c>
      <c r="B24" s="58" t="s">
        <v>63</v>
      </c>
      <c r="C24" s="33"/>
      <c r="D24" s="67"/>
      <c r="E24" s="67"/>
      <c r="F24" s="67"/>
      <c r="G24" s="67"/>
      <c r="H24" s="67"/>
      <c r="I24" s="67"/>
      <c r="J24" s="67"/>
      <c r="K24" s="67"/>
      <c r="L24" s="67"/>
      <c r="M24" s="67"/>
      <c r="N24" s="68"/>
      <c r="O24" s="68"/>
      <c r="P24" s="68"/>
      <c r="Q24" s="68"/>
      <c r="R24" s="68"/>
      <c r="S24" s="68"/>
      <c r="T24" s="68"/>
      <c r="U24" s="68"/>
      <c r="V24" s="68"/>
      <c r="W24" s="68"/>
      <c r="X24" s="68"/>
      <c r="Y24" s="68"/>
      <c r="Z24" s="68"/>
      <c r="AA24" s="68"/>
      <c r="AB24" s="68"/>
      <c r="AC24" s="68"/>
      <c r="AD24" s="68"/>
      <c r="AE24" s="68"/>
      <c r="AF24" s="68"/>
      <c r="AG24" s="68"/>
      <c r="AH24" s="68"/>
      <c r="AI24" s="68"/>
      <c r="AJ24" s="68"/>
      <c r="AK24" s="68"/>
      <c r="AL24" s="68"/>
      <c r="AM24" s="68"/>
      <c r="AN24" s="68"/>
      <c r="AO24" s="68"/>
      <c r="AP24" s="68"/>
      <c r="AQ24" s="68"/>
      <c r="AR24" s="68"/>
      <c r="AS24" s="68"/>
      <c r="AT24" s="68"/>
      <c r="AU24" s="68"/>
      <c r="AV24" s="68"/>
      <c r="AW24" s="68"/>
      <c r="AX24" s="68"/>
      <c r="AY24" s="68"/>
      <c r="AZ24" s="68"/>
      <c r="BA24" s="68"/>
      <c r="BB24" s="68"/>
      <c r="BC24" s="68"/>
      <c r="IA24" s="21">
        <v>1.11</v>
      </c>
      <c r="IB24" s="21" t="s">
        <v>63</v>
      </c>
      <c r="IE24" s="22"/>
      <c r="IF24" s="22"/>
      <c r="IG24" s="22"/>
      <c r="IH24" s="22"/>
      <c r="II24" s="22"/>
    </row>
    <row r="25" spans="1:243" s="21" customFormat="1" ht="31.5" customHeight="1">
      <c r="A25" s="57">
        <v>1.12</v>
      </c>
      <c r="B25" s="58" t="s">
        <v>53</v>
      </c>
      <c r="C25" s="33"/>
      <c r="D25" s="33">
        <v>212</v>
      </c>
      <c r="E25" s="59" t="s">
        <v>43</v>
      </c>
      <c r="F25" s="60">
        <v>75.89</v>
      </c>
      <c r="G25" s="43"/>
      <c r="H25" s="37"/>
      <c r="I25" s="38" t="s">
        <v>33</v>
      </c>
      <c r="J25" s="39">
        <f aca="true" t="shared" si="4" ref="J24:J35">IF(I25="Less(-)",-1,1)</f>
        <v>1</v>
      </c>
      <c r="K25" s="37" t="s">
        <v>34</v>
      </c>
      <c r="L25" s="37" t="s">
        <v>4</v>
      </c>
      <c r="M25" s="40"/>
      <c r="N25" s="49"/>
      <c r="O25" s="49"/>
      <c r="P25" s="50"/>
      <c r="Q25" s="49"/>
      <c r="R25" s="49"/>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s="52">
        <f aca="true" t="shared" si="5" ref="BA24:BA35">total_amount_ba($B$2,$D$2,D25,F25,J25,K25,M25)</f>
        <v>16088.68</v>
      </c>
      <c r="BB25" s="51">
        <f aca="true" t="shared" si="6" ref="BB24:BB35">BA25+SUM(N25:AZ25)</f>
        <v>16088.68</v>
      </c>
      <c r="BC25" s="56" t="str">
        <f aca="true" t="shared" si="7" ref="BC24:BC35">SpellNumber(L25,BB25)</f>
        <v>INR  Sixteen Thousand  &amp;Eighty Eight  and Paise Sixty Eight Only</v>
      </c>
      <c r="IA25" s="21">
        <v>1.12</v>
      </c>
      <c r="IB25" s="21" t="s">
        <v>53</v>
      </c>
      <c r="ID25" s="21">
        <v>212</v>
      </c>
      <c r="IE25" s="22" t="s">
        <v>43</v>
      </c>
      <c r="IF25" s="22"/>
      <c r="IG25" s="22"/>
      <c r="IH25" s="22"/>
      <c r="II25" s="22"/>
    </row>
    <row r="26" spans="1:243" s="21" customFormat="1" ht="31.5" customHeight="1">
      <c r="A26" s="57">
        <v>1.13</v>
      </c>
      <c r="B26" s="58" t="s">
        <v>64</v>
      </c>
      <c r="C26" s="33"/>
      <c r="D26" s="67"/>
      <c r="E26" s="67"/>
      <c r="F26" s="67"/>
      <c r="G26" s="67"/>
      <c r="H26" s="67"/>
      <c r="I26" s="67"/>
      <c r="J26" s="67"/>
      <c r="K26" s="67"/>
      <c r="L26" s="67"/>
      <c r="M26" s="67"/>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A26" s="68"/>
      <c r="BB26" s="68"/>
      <c r="BC26" s="68"/>
      <c r="IA26" s="21">
        <v>1.13</v>
      </c>
      <c r="IB26" s="21" t="s">
        <v>64</v>
      </c>
      <c r="IE26" s="22"/>
      <c r="IF26" s="22"/>
      <c r="IG26" s="22"/>
      <c r="IH26" s="22"/>
      <c r="II26" s="22"/>
    </row>
    <row r="27" spans="1:243" s="21" customFormat="1" ht="31.5" customHeight="1">
      <c r="A27" s="57">
        <v>1.14</v>
      </c>
      <c r="B27" s="58" t="s">
        <v>65</v>
      </c>
      <c r="C27" s="33"/>
      <c r="D27" s="33">
        <v>24</v>
      </c>
      <c r="E27" s="59" t="s">
        <v>43</v>
      </c>
      <c r="F27" s="60">
        <v>55.46</v>
      </c>
      <c r="G27" s="43"/>
      <c r="H27" s="37"/>
      <c r="I27" s="38" t="s">
        <v>33</v>
      </c>
      <c r="J27" s="39">
        <f t="shared" si="4"/>
        <v>1</v>
      </c>
      <c r="K27" s="37" t="s">
        <v>34</v>
      </c>
      <c r="L27" s="37" t="s">
        <v>4</v>
      </c>
      <c r="M27" s="40"/>
      <c r="N27" s="49"/>
      <c r="O27" s="49"/>
      <c r="P27" s="50"/>
      <c r="Q27" s="49"/>
      <c r="R27" s="49"/>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2">
        <f t="shared" si="5"/>
        <v>1331.04</v>
      </c>
      <c r="BB27" s="51">
        <f t="shared" si="6"/>
        <v>1331.04</v>
      </c>
      <c r="BC27" s="56" t="str">
        <f t="shared" si="7"/>
        <v>INR  One Thousand Three Hundred &amp; Thirty One  and Paise Four Only</v>
      </c>
      <c r="IA27" s="21">
        <v>1.14</v>
      </c>
      <c r="IB27" s="21" t="s">
        <v>65</v>
      </c>
      <c r="ID27" s="21">
        <v>24</v>
      </c>
      <c r="IE27" s="22" t="s">
        <v>43</v>
      </c>
      <c r="IF27" s="22"/>
      <c r="IG27" s="22"/>
      <c r="IH27" s="22"/>
      <c r="II27" s="22"/>
    </row>
    <row r="28" spans="1:243" s="21" customFormat="1" ht="49.5" customHeight="1">
      <c r="A28" s="57">
        <v>1.15</v>
      </c>
      <c r="B28" s="58" t="s">
        <v>66</v>
      </c>
      <c r="C28" s="33"/>
      <c r="D28" s="67"/>
      <c r="E28" s="67"/>
      <c r="F28" s="67"/>
      <c r="G28" s="67"/>
      <c r="H28" s="67"/>
      <c r="I28" s="67"/>
      <c r="J28" s="67"/>
      <c r="K28" s="67"/>
      <c r="L28" s="67"/>
      <c r="M28" s="67"/>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8"/>
      <c r="AQ28" s="68"/>
      <c r="AR28" s="68"/>
      <c r="AS28" s="68"/>
      <c r="AT28" s="68"/>
      <c r="AU28" s="68"/>
      <c r="AV28" s="68"/>
      <c r="AW28" s="68"/>
      <c r="AX28" s="68"/>
      <c r="AY28" s="68"/>
      <c r="AZ28" s="68"/>
      <c r="BA28" s="68"/>
      <c r="BB28" s="68"/>
      <c r="BC28" s="68"/>
      <c r="IA28" s="21">
        <v>1.15</v>
      </c>
      <c r="IB28" s="21" t="s">
        <v>66</v>
      </c>
      <c r="IE28" s="22"/>
      <c r="IF28" s="22"/>
      <c r="IG28" s="22"/>
      <c r="IH28" s="22"/>
      <c r="II28" s="22"/>
    </row>
    <row r="29" spans="1:243" s="21" customFormat="1" ht="31.5" customHeight="1">
      <c r="A29" s="61">
        <v>1.16</v>
      </c>
      <c r="B29" s="58" t="s">
        <v>67</v>
      </c>
      <c r="C29" s="33"/>
      <c r="D29" s="33">
        <v>243</v>
      </c>
      <c r="E29" s="59" t="s">
        <v>43</v>
      </c>
      <c r="F29" s="60">
        <v>64.97</v>
      </c>
      <c r="G29" s="43"/>
      <c r="H29" s="37"/>
      <c r="I29" s="38" t="s">
        <v>33</v>
      </c>
      <c r="J29" s="39">
        <f t="shared" si="4"/>
        <v>1</v>
      </c>
      <c r="K29" s="37" t="s">
        <v>34</v>
      </c>
      <c r="L29" s="37" t="s">
        <v>4</v>
      </c>
      <c r="M29" s="40"/>
      <c r="N29" s="49"/>
      <c r="O29" s="49"/>
      <c r="P29" s="50"/>
      <c r="Q29" s="49"/>
      <c r="R29" s="49"/>
      <c r="S29" s="50"/>
      <c r="T29" s="50"/>
      <c r="U29" s="50"/>
      <c r="V29" s="50"/>
      <c r="W29" s="50"/>
      <c r="X29" s="50"/>
      <c r="Y29" s="50"/>
      <c r="Z29" s="50"/>
      <c r="AA29" s="50"/>
      <c r="AB29" s="50"/>
      <c r="AC29" s="50"/>
      <c r="AD29" s="50"/>
      <c r="AE29" s="50"/>
      <c r="AF29" s="50"/>
      <c r="AG29" s="50"/>
      <c r="AH29" s="50"/>
      <c r="AI29" s="50"/>
      <c r="AJ29" s="50"/>
      <c r="AK29" s="50"/>
      <c r="AL29" s="50"/>
      <c r="AM29" s="50"/>
      <c r="AN29" s="50"/>
      <c r="AO29" s="50"/>
      <c r="AP29" s="50"/>
      <c r="AQ29" s="50"/>
      <c r="AR29" s="50"/>
      <c r="AS29" s="50"/>
      <c r="AT29" s="50"/>
      <c r="AU29" s="50"/>
      <c r="AV29" s="50"/>
      <c r="AW29" s="50"/>
      <c r="AX29" s="50"/>
      <c r="AY29" s="50"/>
      <c r="AZ29" s="50"/>
      <c r="BA29" s="52">
        <f t="shared" si="5"/>
        <v>15787.71</v>
      </c>
      <c r="BB29" s="51">
        <f t="shared" si="6"/>
        <v>15787.71</v>
      </c>
      <c r="BC29" s="56" t="str">
        <f t="shared" si="7"/>
        <v>INR  Fifteen Thousand Seven Hundred &amp; Eighty Seven  and Paise Seventy One Only</v>
      </c>
      <c r="IA29" s="21">
        <v>1.16</v>
      </c>
      <c r="IB29" s="21" t="s">
        <v>67</v>
      </c>
      <c r="ID29" s="21">
        <v>243</v>
      </c>
      <c r="IE29" s="22" t="s">
        <v>43</v>
      </c>
      <c r="IF29" s="22"/>
      <c r="IG29" s="22"/>
      <c r="IH29" s="22"/>
      <c r="II29" s="22"/>
    </row>
    <row r="30" spans="1:243" s="21" customFormat="1" ht="31.5" customHeight="1">
      <c r="A30" s="57">
        <v>1.17</v>
      </c>
      <c r="B30" s="58" t="s">
        <v>68</v>
      </c>
      <c r="C30" s="33"/>
      <c r="D30" s="67"/>
      <c r="E30" s="67"/>
      <c r="F30" s="67"/>
      <c r="G30" s="67"/>
      <c r="H30" s="67"/>
      <c r="I30" s="67"/>
      <c r="J30" s="67"/>
      <c r="K30" s="67"/>
      <c r="L30" s="67"/>
      <c r="M30" s="67"/>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68"/>
      <c r="AS30" s="68"/>
      <c r="AT30" s="68"/>
      <c r="AU30" s="68"/>
      <c r="AV30" s="68"/>
      <c r="AW30" s="68"/>
      <c r="AX30" s="68"/>
      <c r="AY30" s="68"/>
      <c r="AZ30" s="68"/>
      <c r="BA30" s="68"/>
      <c r="BB30" s="68"/>
      <c r="BC30" s="68"/>
      <c r="IA30" s="21">
        <v>1.17</v>
      </c>
      <c r="IB30" s="21" t="s">
        <v>68</v>
      </c>
      <c r="IE30" s="22"/>
      <c r="IF30" s="22"/>
      <c r="IG30" s="22"/>
      <c r="IH30" s="22"/>
      <c r="II30" s="22"/>
    </row>
    <row r="31" spans="1:243" s="21" customFormat="1" ht="78.75">
      <c r="A31" s="57">
        <v>1.18</v>
      </c>
      <c r="B31" s="58" t="s">
        <v>54</v>
      </c>
      <c r="C31" s="33"/>
      <c r="D31" s="33">
        <v>30</v>
      </c>
      <c r="E31" s="59" t="s">
        <v>43</v>
      </c>
      <c r="F31" s="60">
        <v>39.5</v>
      </c>
      <c r="G31" s="43"/>
      <c r="H31" s="37"/>
      <c r="I31" s="38" t="s">
        <v>33</v>
      </c>
      <c r="J31" s="39">
        <f t="shared" si="4"/>
        <v>1</v>
      </c>
      <c r="K31" s="37" t="s">
        <v>34</v>
      </c>
      <c r="L31" s="37" t="s">
        <v>4</v>
      </c>
      <c r="M31" s="40"/>
      <c r="N31" s="49"/>
      <c r="O31" s="49"/>
      <c r="P31" s="50"/>
      <c r="Q31" s="49"/>
      <c r="R31" s="49"/>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52">
        <f t="shared" si="5"/>
        <v>1185</v>
      </c>
      <c r="BB31" s="51">
        <f t="shared" si="6"/>
        <v>1185</v>
      </c>
      <c r="BC31" s="56" t="str">
        <f t="shared" si="7"/>
        <v>INR  One Thousand One Hundred &amp; Eighty Five  Only</v>
      </c>
      <c r="IA31" s="21">
        <v>1.18</v>
      </c>
      <c r="IB31" s="21" t="s">
        <v>54</v>
      </c>
      <c r="ID31" s="21">
        <v>30</v>
      </c>
      <c r="IE31" s="22" t="s">
        <v>43</v>
      </c>
      <c r="IF31" s="22"/>
      <c r="IG31" s="22"/>
      <c r="IH31" s="22"/>
      <c r="II31" s="22"/>
    </row>
    <row r="32" spans="1:243" s="21" customFormat="1" ht="141.75">
      <c r="A32" s="57">
        <v>1.19</v>
      </c>
      <c r="B32" s="58" t="s">
        <v>55</v>
      </c>
      <c r="C32" s="33"/>
      <c r="D32" s="33">
        <v>1</v>
      </c>
      <c r="E32" s="59" t="s">
        <v>45</v>
      </c>
      <c r="F32" s="60">
        <v>192.33</v>
      </c>
      <c r="G32" s="43"/>
      <c r="H32" s="37"/>
      <c r="I32" s="38" t="s">
        <v>33</v>
      </c>
      <c r="J32" s="39">
        <f t="shared" si="4"/>
        <v>1</v>
      </c>
      <c r="K32" s="37" t="s">
        <v>34</v>
      </c>
      <c r="L32" s="37" t="s">
        <v>4</v>
      </c>
      <c r="M32" s="40"/>
      <c r="N32" s="49"/>
      <c r="O32" s="49"/>
      <c r="P32" s="50"/>
      <c r="Q32" s="49"/>
      <c r="R32" s="49"/>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52">
        <f t="shared" si="5"/>
        <v>192.33</v>
      </c>
      <c r="BB32" s="51">
        <f t="shared" si="6"/>
        <v>192.33</v>
      </c>
      <c r="BC32" s="56" t="str">
        <f t="shared" si="7"/>
        <v>INR  One Hundred &amp; Ninety Two  and Paise Thirty Three Only</v>
      </c>
      <c r="IA32" s="21">
        <v>1.19</v>
      </c>
      <c r="IB32" s="21" t="s">
        <v>55</v>
      </c>
      <c r="ID32" s="21">
        <v>1</v>
      </c>
      <c r="IE32" s="22" t="s">
        <v>45</v>
      </c>
      <c r="IF32" s="22"/>
      <c r="IG32" s="22"/>
      <c r="IH32" s="22"/>
      <c r="II32" s="22"/>
    </row>
    <row r="33" spans="1:243" s="21" customFormat="1" ht="15.75" customHeight="1">
      <c r="A33" s="57">
        <v>2</v>
      </c>
      <c r="B33" s="58" t="s">
        <v>69</v>
      </c>
      <c r="C33" s="33"/>
      <c r="D33" s="67"/>
      <c r="E33" s="67"/>
      <c r="F33" s="67"/>
      <c r="G33" s="67"/>
      <c r="H33" s="67"/>
      <c r="I33" s="67"/>
      <c r="J33" s="67"/>
      <c r="K33" s="67"/>
      <c r="L33" s="67"/>
      <c r="M33" s="67"/>
      <c r="N33" s="68"/>
      <c r="O33" s="68"/>
      <c r="P33" s="68"/>
      <c r="Q33" s="68"/>
      <c r="R33" s="68"/>
      <c r="S33" s="68"/>
      <c r="T33" s="68"/>
      <c r="U33" s="68"/>
      <c r="V33" s="68"/>
      <c r="W33" s="68"/>
      <c r="X33" s="68"/>
      <c r="Y33" s="68"/>
      <c r="Z33" s="68"/>
      <c r="AA33" s="68"/>
      <c r="AB33" s="68"/>
      <c r="AC33" s="68"/>
      <c r="AD33" s="68"/>
      <c r="AE33" s="68"/>
      <c r="AF33" s="68"/>
      <c r="AG33" s="68"/>
      <c r="AH33" s="68"/>
      <c r="AI33" s="68"/>
      <c r="AJ33" s="68"/>
      <c r="AK33" s="68"/>
      <c r="AL33" s="68"/>
      <c r="AM33" s="68"/>
      <c r="AN33" s="68"/>
      <c r="AO33" s="68"/>
      <c r="AP33" s="68"/>
      <c r="AQ33" s="68"/>
      <c r="AR33" s="68"/>
      <c r="AS33" s="68"/>
      <c r="AT33" s="68"/>
      <c r="AU33" s="68"/>
      <c r="AV33" s="68"/>
      <c r="AW33" s="68"/>
      <c r="AX33" s="68"/>
      <c r="AY33" s="68"/>
      <c r="AZ33" s="68"/>
      <c r="BA33" s="68"/>
      <c r="BB33" s="68"/>
      <c r="BC33" s="68"/>
      <c r="IA33" s="21">
        <v>2</v>
      </c>
      <c r="IB33" s="21" t="s">
        <v>69</v>
      </c>
      <c r="IE33" s="22"/>
      <c r="IF33" s="22"/>
      <c r="IG33" s="22"/>
      <c r="IH33" s="22"/>
      <c r="II33" s="22"/>
    </row>
    <row r="34" spans="1:243" s="21" customFormat="1" ht="110.25">
      <c r="A34" s="57">
        <v>2.01</v>
      </c>
      <c r="B34" s="58" t="s">
        <v>70</v>
      </c>
      <c r="C34" s="33"/>
      <c r="D34" s="67"/>
      <c r="E34" s="67"/>
      <c r="F34" s="67"/>
      <c r="G34" s="67"/>
      <c r="H34" s="67"/>
      <c r="I34" s="67"/>
      <c r="J34" s="67"/>
      <c r="K34" s="67"/>
      <c r="L34" s="67"/>
      <c r="M34" s="67"/>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IA34" s="21">
        <v>2.01</v>
      </c>
      <c r="IB34" s="21" t="s">
        <v>70</v>
      </c>
      <c r="IE34" s="22"/>
      <c r="IF34" s="22"/>
      <c r="IG34" s="22"/>
      <c r="IH34" s="22"/>
      <c r="II34" s="22"/>
    </row>
    <row r="35" spans="1:243" s="21" customFormat="1" ht="31.5" customHeight="1">
      <c r="A35" s="57">
        <v>2.02</v>
      </c>
      <c r="B35" s="58" t="s">
        <v>71</v>
      </c>
      <c r="C35" s="33"/>
      <c r="D35" s="33">
        <v>24</v>
      </c>
      <c r="E35" s="59" t="s">
        <v>43</v>
      </c>
      <c r="F35" s="60">
        <v>447.61</v>
      </c>
      <c r="G35" s="43"/>
      <c r="H35" s="37"/>
      <c r="I35" s="38" t="s">
        <v>33</v>
      </c>
      <c r="J35" s="39">
        <f t="shared" si="4"/>
        <v>1</v>
      </c>
      <c r="K35" s="37" t="s">
        <v>34</v>
      </c>
      <c r="L35" s="37" t="s">
        <v>4</v>
      </c>
      <c r="M35" s="40"/>
      <c r="N35" s="49"/>
      <c r="O35" s="49"/>
      <c r="P35" s="50"/>
      <c r="Q35" s="49"/>
      <c r="R35" s="49"/>
      <c r="S35" s="50"/>
      <c r="T35" s="50"/>
      <c r="U35" s="50"/>
      <c r="V35" s="50"/>
      <c r="W35" s="50"/>
      <c r="X35" s="50"/>
      <c r="Y35" s="50"/>
      <c r="Z35" s="50"/>
      <c r="AA35" s="50"/>
      <c r="AB35" s="50"/>
      <c r="AC35" s="50"/>
      <c r="AD35" s="50"/>
      <c r="AE35" s="50"/>
      <c r="AF35" s="50"/>
      <c r="AG35" s="50"/>
      <c r="AH35" s="50"/>
      <c r="AI35" s="50"/>
      <c r="AJ35" s="50"/>
      <c r="AK35" s="50"/>
      <c r="AL35" s="50"/>
      <c r="AM35" s="50"/>
      <c r="AN35" s="50"/>
      <c r="AO35" s="50"/>
      <c r="AP35" s="50"/>
      <c r="AQ35" s="50"/>
      <c r="AR35" s="50"/>
      <c r="AS35" s="50"/>
      <c r="AT35" s="50"/>
      <c r="AU35" s="50"/>
      <c r="AV35" s="50"/>
      <c r="AW35" s="50"/>
      <c r="AX35" s="50"/>
      <c r="AY35" s="50"/>
      <c r="AZ35" s="50"/>
      <c r="BA35" s="52">
        <f t="shared" si="5"/>
        <v>10742.64</v>
      </c>
      <c r="BB35" s="51">
        <f t="shared" si="6"/>
        <v>10742.64</v>
      </c>
      <c r="BC35" s="56" t="str">
        <f t="shared" si="7"/>
        <v>INR  Ten Thousand Seven Hundred &amp; Forty Two  and Paise Sixty Four Only</v>
      </c>
      <c r="IA35" s="21">
        <v>2.02</v>
      </c>
      <c r="IB35" s="21" t="s">
        <v>71</v>
      </c>
      <c r="ID35" s="21">
        <v>24</v>
      </c>
      <c r="IE35" s="22" t="s">
        <v>43</v>
      </c>
      <c r="IF35" s="22"/>
      <c r="IG35" s="22"/>
      <c r="IH35" s="22"/>
      <c r="II35" s="22"/>
    </row>
    <row r="36" spans="1:55" ht="42.75">
      <c r="A36" s="44" t="s">
        <v>35</v>
      </c>
      <c r="B36" s="45"/>
      <c r="C36" s="46"/>
      <c r="D36" s="76"/>
      <c r="E36" s="76"/>
      <c r="F36" s="76"/>
      <c r="G36" s="34"/>
      <c r="H36" s="47"/>
      <c r="I36" s="47"/>
      <c r="J36" s="47"/>
      <c r="K36" s="47"/>
      <c r="L36" s="48"/>
      <c r="M36" s="21"/>
      <c r="N36" s="21"/>
      <c r="O36" s="21"/>
      <c r="P36" s="21"/>
      <c r="Q36" s="21"/>
      <c r="R36" s="21"/>
      <c r="S36" s="21"/>
      <c r="T36" s="21"/>
      <c r="U36" s="21"/>
      <c r="V36" s="21"/>
      <c r="W36" s="21"/>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21"/>
      <c r="AV36" s="21"/>
      <c r="AW36" s="21"/>
      <c r="AX36" s="21"/>
      <c r="AY36" s="21"/>
      <c r="AZ36" s="21"/>
      <c r="BA36" s="55">
        <f>SUM(BA13:BA35)</f>
        <v>199658.64</v>
      </c>
      <c r="BB36" s="55">
        <f>SUM(BB13:BB35)</f>
        <v>199658.64</v>
      </c>
      <c r="BC36" s="72" t="str">
        <f>SpellNumber($E$2,BB36)</f>
        <v>INR  One Lakh Ninety Nine Thousand Six Hundred &amp; Fifty Eight  and Paise Sixty Four Only</v>
      </c>
    </row>
    <row r="37" spans="1:55" ht="46.5" customHeight="1">
      <c r="A37" s="24" t="s">
        <v>36</v>
      </c>
      <c r="B37" s="25"/>
      <c r="C37" s="26"/>
      <c r="D37" s="73"/>
      <c r="E37" s="74" t="s">
        <v>44</v>
      </c>
      <c r="F37" s="75"/>
      <c r="G37" s="27"/>
      <c r="H37" s="28"/>
      <c r="I37" s="28"/>
      <c r="J37" s="28"/>
      <c r="K37" s="29"/>
      <c r="L37" s="30"/>
      <c r="M37" s="31"/>
      <c r="N37" s="32"/>
      <c r="O37" s="21"/>
      <c r="P37" s="21"/>
      <c r="Q37" s="21"/>
      <c r="R37" s="21"/>
      <c r="S37" s="21"/>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32"/>
      <c r="AZ37" s="32"/>
      <c r="BA37" s="53">
        <f>IF(ISBLANK(F37),0,IF(E37="Excess (+)",ROUND(BA36+(BA36*F37),2),IF(E37="Less (-)",ROUND(BA36+(BA36*F37*(-1)),2),IF(E37="At Par",BA36,0))))</f>
        <v>0</v>
      </c>
      <c r="BB37" s="54">
        <f>ROUND(BA37,0)</f>
        <v>0</v>
      </c>
      <c r="BC37" s="36" t="str">
        <f>SpellNumber($E$2,BB37)</f>
        <v>INR Zero Only</v>
      </c>
    </row>
    <row r="38" spans="1:55" ht="45.75" customHeight="1">
      <c r="A38" s="23" t="s">
        <v>37</v>
      </c>
      <c r="B38" s="23"/>
      <c r="C38" s="62" t="str">
        <f>SpellNumber($E$2,BB37)</f>
        <v>INR Zero Only</v>
      </c>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row>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2" ht="15"/>
    <row r="2143" ht="15"/>
    <row r="2144" ht="15"/>
    <row r="2145" ht="15"/>
    <row r="2146" ht="15"/>
    <row r="2147" ht="15"/>
  </sheetData>
  <sheetProtection password="8F23" sheet="1"/>
  <mergeCells count="19">
    <mergeCell ref="D30:BC30"/>
    <mergeCell ref="D33:BC33"/>
    <mergeCell ref="D34:BC34"/>
    <mergeCell ref="D16:BC16"/>
    <mergeCell ref="D19:BC19"/>
    <mergeCell ref="D22:BC22"/>
    <mergeCell ref="D24:BC24"/>
    <mergeCell ref="D26:BC26"/>
    <mergeCell ref="D28:BC28"/>
    <mergeCell ref="C38:BC38"/>
    <mergeCell ref="A1:L1"/>
    <mergeCell ref="A4:BC4"/>
    <mergeCell ref="A5:BC5"/>
    <mergeCell ref="A6:BC6"/>
    <mergeCell ref="A7:BC7"/>
    <mergeCell ref="A9:BC9"/>
    <mergeCell ref="D13:BC13"/>
    <mergeCell ref="B8:BC8"/>
    <mergeCell ref="D14:BC14"/>
  </mergeCells>
  <dataValidations count="20">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37">
      <formula1>IF(E37="Select",-1,IF(E37="At Par",0,0))</formula1>
      <formula2>IF(E37="Select",-1,IF(E37="At Par",0,0.99))</formula2>
    </dataValidation>
    <dataValidation type="list" allowBlank="1" showErrorMessage="1" sqref="E37">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7">
      <formula1>0</formula1>
      <formula2>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37">
      <formula1>0</formula1>
      <formula2>IF(#REF!&lt;&gt;"Select",99.9,0)</formula2>
    </dataValidation>
    <dataValidation allowBlank="1" showInputMessage="1" showErrorMessage="1" promptTitle="Units" prompt="Please enter Units in text" sqref="D15:E15 D17:E18 D20:E21 D23:E23 D25:E25 D27:E27 D29:E29 D31:E32 D35:E35">
      <formula1>0</formula1>
      <formula2>0</formula2>
    </dataValidation>
    <dataValidation type="decimal" allowBlank="1" showInputMessage="1" showErrorMessage="1" promptTitle="Quantity" prompt="Please enter the Quantity for this item. " errorTitle="Invalid Entry" error="Only Numeric Values are allowed. " sqref="F15 F17:F18 F20:F21 F23 F25 F27 F29 F31:F32 F35">
      <formula1>0</formula1>
      <formula2>999999999999999</formula2>
    </dataValidation>
    <dataValidation type="list" allowBlank="1" showErrorMessage="1" sqref="D13:D14 K15 D16 K17:K18 D19 K20:K21 D22 K23 D24 K25 D26 K27 D28 K29 D30 K31:K32 D33:D34 K35">
      <formula1>"Partial Conversion,Full Conversion"</formula1>
      <formula2>0</formula2>
    </dataValidation>
    <dataValidation type="decimal" allowBlank="1" showInputMessage="1" showErrorMessage="1" promptTitle="Rate Entry" prompt="Please enter the Basic Price in Rupees for this item. " errorTitle="Invaid Entry" error="Only Numeric Values are allowed. " sqref="G15:H15 G17:H18 G20:H21 G23:H23 G25:H25 G27:H27 G29:H29 G31:H32 G35:H35">
      <formula1>0</formula1>
      <formula2>999999999999999</formula2>
    </dataValidation>
    <dataValidation allowBlank="1" showInputMessage="1" showErrorMessage="1" promptTitle="Addition / Deduction" prompt="Please Choose the correct One" sqref="J15 J17:J18 J20:J21 J23 J25 J27 J29 J31:J32 J35">
      <formula1>0</formula1>
      <formula2>0</formula2>
    </dataValidation>
    <dataValidation type="list" showErrorMessage="1" sqref="I15 I17:I18 I20:I21 I23 I25 I27 I29 I31:I32 I35">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5 N17:O18 N20:O21 N23:O23 N25:O25 N27:O27 N29:O29 N31:O32 N35:O3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17:R18 R20:R21 R23 R25 R27 R29 R31:R32 R3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17:Q18 Q20:Q21 Q23 Q25 Q27 Q29 Q31:Q32 Q35">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17:M18 M20:M21 M23 M25 M27 M29 M31:M32 M35">
      <formula1>0</formula1>
      <formula2>999999999999999</formula2>
    </dataValidation>
    <dataValidation type="list" allowBlank="1" showInputMessage="1" showErrorMessage="1" sqref="L32 L33 L13 L14 L15 L16 L17 L18 L19 L20 L21 L22 L23 L24 L25 L26 L27 L28 L29 L30 L31 L35 L34">
      <formula1>"INR"</formula1>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allowBlank="1" showInputMessage="1" showErrorMessage="1" promptTitle="Itemcode/Make" prompt="Please enter text" sqref="C13:C35">
      <formula1>0</formula1>
      <formula2>0</formula2>
    </dataValidation>
    <dataValidation type="decimal" allowBlank="1" showErrorMessage="1" errorTitle="Invalid Entry" error="Only Numeric Values are allowed. " sqref="A13:A35">
      <formula1>0</formula1>
      <formula2>999999999999999</formula2>
    </dataValidation>
  </dataValidations>
  <printOptions/>
  <pageMargins left="0.45" right="0.2" top="0.75" bottom="0.75" header="0.511805555555556" footer="0.511805555555556"/>
  <pageSetup horizontalDpi="300" verticalDpi="300" orientation="landscape" paperSize="9" scale="67"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4.25">
      <c r="E6" s="70" t="s">
        <v>38</v>
      </c>
      <c r="F6" s="70"/>
      <c r="G6" s="70"/>
      <c r="H6" s="70"/>
      <c r="I6" s="70"/>
      <c r="J6" s="70"/>
      <c r="K6" s="70"/>
    </row>
    <row r="7" spans="5:11" ht="14.25">
      <c r="E7" s="71"/>
      <c r="F7" s="71"/>
      <c r="G7" s="71"/>
      <c r="H7" s="71"/>
      <c r="I7" s="71"/>
      <c r="J7" s="71"/>
      <c r="K7" s="71"/>
    </row>
    <row r="8" spans="5:11" ht="14.25">
      <c r="E8" s="71"/>
      <c r="F8" s="71"/>
      <c r="G8" s="71"/>
      <c r="H8" s="71"/>
      <c r="I8" s="71"/>
      <c r="J8" s="71"/>
      <c r="K8" s="71"/>
    </row>
    <row r="9" spans="5:11" ht="14.25">
      <c r="E9" s="71"/>
      <c r="F9" s="71"/>
      <c r="G9" s="71"/>
      <c r="H9" s="71"/>
      <c r="I9" s="71"/>
      <c r="J9" s="71"/>
      <c r="K9" s="71"/>
    </row>
    <row r="10" spans="5:11" ht="14.25">
      <c r="E10" s="71"/>
      <c r="F10" s="71"/>
      <c r="G10" s="71"/>
      <c r="H10" s="71"/>
      <c r="I10" s="71"/>
      <c r="J10" s="71"/>
      <c r="K10" s="71"/>
    </row>
    <row r="11" spans="5:11" ht="14.25">
      <c r="E11" s="71"/>
      <c r="F11" s="71"/>
      <c r="G11" s="71"/>
      <c r="H11" s="71"/>
      <c r="I11" s="71"/>
      <c r="J11" s="71"/>
      <c r="K11" s="71"/>
    </row>
    <row r="12" spans="5:11" ht="14.25">
      <c r="E12" s="71"/>
      <c r="F12" s="71"/>
      <c r="G12" s="71"/>
      <c r="H12" s="71"/>
      <c r="I12" s="71"/>
      <c r="J12" s="71"/>
      <c r="K12" s="71"/>
    </row>
    <row r="13" spans="5:11" ht="14.25">
      <c r="E13" s="71"/>
      <c r="F13" s="71"/>
      <c r="G13" s="71"/>
      <c r="H13" s="71"/>
      <c r="I13" s="71"/>
      <c r="J13" s="71"/>
      <c r="K13" s="71"/>
    </row>
    <row r="14" spans="5:11" ht="14.25">
      <c r="E14" s="71"/>
      <c r="F14" s="71"/>
      <c r="G14" s="71"/>
      <c r="H14" s="71"/>
      <c r="I14" s="71"/>
      <c r="J14" s="71"/>
      <c r="K14" s="71"/>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Rakesh Verma</cp:lastModifiedBy>
  <cp:lastPrinted>2019-03-01T13:08:24Z</cp:lastPrinted>
  <dcterms:created xsi:type="dcterms:W3CDTF">2009-01-30T06:42:42Z</dcterms:created>
  <dcterms:modified xsi:type="dcterms:W3CDTF">2022-06-28T05:14:52Z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